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58" documentId="120_S{2AC9BD13-BADA-5192-A53E-5A8FF88502F6}" xr6:coauthVersionLast="47" xr6:coauthVersionMax="47" xr10:uidLastSave="{2FD72B6A-BC25-4F82-BA04-B97CD8D07C74}"/>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J3" i="4"/>
  <c r="J4" i="4"/>
  <c r="J5" i="4"/>
  <c r="J6" i="4"/>
  <c r="J7" i="4"/>
  <c r="J8" i="4"/>
  <c r="J9" i="4"/>
  <c r="J10" i="4"/>
  <c r="J11" i="4"/>
  <c r="J12" i="4"/>
  <c r="J13" i="4"/>
  <c r="J14" i="4"/>
  <c r="J15" i="4"/>
  <c r="J16" i="4"/>
  <c r="J17" i="4"/>
  <c r="J18" i="4"/>
  <c r="J19" i="4"/>
  <c r="J20" i="4"/>
  <c r="J21" i="4"/>
  <c r="J22" i="4"/>
  <c r="J23" i="4"/>
  <c r="J24" i="4"/>
  <c r="J25" i="4"/>
  <c r="J26" i="4"/>
  <c r="J27" i="4"/>
  <c r="I3" i="4"/>
  <c r="I4" i="4"/>
  <c r="I5" i="4"/>
  <c r="I6" i="4"/>
  <c r="I7" i="4"/>
  <c r="I8" i="4"/>
  <c r="I9" i="4"/>
  <c r="I10" i="4"/>
  <c r="I11" i="4"/>
  <c r="I12" i="4"/>
  <c r="I13" i="4"/>
  <c r="I14" i="4"/>
  <c r="I15" i="4"/>
  <c r="I16" i="4"/>
  <c r="I17" i="4"/>
  <c r="I18" i="4"/>
  <c r="I19" i="4"/>
  <c r="I20" i="4"/>
  <c r="I21" i="4"/>
  <c r="I22" i="4"/>
  <c r="I23" i="4"/>
  <c r="I24" i="4"/>
  <c r="I25" i="4"/>
  <c r="I26" i="4"/>
  <c r="I27" i="4"/>
  <c r="G3" i="4"/>
  <c r="G4" i="4"/>
  <c r="G5" i="4"/>
  <c r="G8" i="4"/>
  <c r="G9" i="4"/>
  <c r="G10" i="4"/>
  <c r="G11" i="4"/>
  <c r="G12" i="4"/>
  <c r="G13" i="4"/>
  <c r="G14" i="4"/>
  <c r="G15" i="4"/>
  <c r="G16" i="4"/>
  <c r="G17" i="4"/>
  <c r="G18" i="4"/>
  <c r="G19" i="4"/>
  <c r="G20" i="4"/>
  <c r="G21" i="4"/>
  <c r="G22" i="4"/>
  <c r="G23" i="4"/>
  <c r="G24" i="4"/>
  <c r="G25" i="4"/>
  <c r="G26" i="4"/>
  <c r="G27" i="4"/>
  <c r="B3" i="4"/>
  <c r="B4" i="4"/>
  <c r="B5" i="4"/>
  <c r="B6" i="4"/>
  <c r="B7" i="4"/>
  <c r="B8" i="4"/>
  <c r="B9" i="4"/>
  <c r="B10" i="4"/>
  <c r="B11" i="4"/>
  <c r="B12" i="4"/>
  <c r="B13" i="4"/>
  <c r="B14" i="4"/>
  <c r="B15" i="4"/>
  <c r="B16" i="4"/>
  <c r="B17" i="4"/>
  <c r="B18" i="4"/>
  <c r="B19" i="4"/>
  <c r="B20" i="4"/>
  <c r="B21" i="4"/>
  <c r="B22" i="4"/>
  <c r="B23" i="4"/>
  <c r="B24" i="4"/>
  <c r="B25" i="4"/>
  <c r="B26" i="4"/>
  <c r="B2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<sst xmlns="http://schemas.openxmlformats.org/spreadsheetml/2006/main" count="180289" uniqueCount="39129">
  <si>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</si>
  <si>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</si>
  <si>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</si>
  <si>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</si>
  <si>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</si>
  <si>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</si>
  <si>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</si>
  <si>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</si>
  <si>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</si>
  <si>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</si>
  <si>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</si>
  <si>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</si>
  <si>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</si>
  <si>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</si>
  <si>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</si>
  <si>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</si>
  <si>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</si>
  <si>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</si>
  <si>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</si>
  <si>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</si>
  <si>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</si>
  <si>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</si>
  <si>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</si>
  <si>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</si>
  <si>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</si>
  <si>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</si>
  <si>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</si>
  <si>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</si>
  <si>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</si>
  <si>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</si>
  <si>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</si>
  <si>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</si>
  <si>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</si>
  <si>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</si>
  <si>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</si>
  <si>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</si>
  <si>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</si>
  <si>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</si>
  <si>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</si>
  <si>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</si>
  <si>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</si>
  <si>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</si>
  <si>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</si>
  <si>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</si>
  <si>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</si>
  <si>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</si>
  <si>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</si>
  <si>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</si>
  <si>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</si>
  <si>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</si>
  <si>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</si>
  <si>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</si>
  <si>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</si>
  <si>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</si>
  <si>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</si>
  <si>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</si>
  <si>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</si>
  <si>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</si>
  <si>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</si>
  <si>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</si>
  <si>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</si>
  <si>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</si>
  <si>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</si>
  <si>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</si>
  <si>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</si>
  <si>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</si>
  <si>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</si>
  <si>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</si>
  <si>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</si>
  <si>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</si>
  <si>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</si>
  <si>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</si>
  <si>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</si>
  <si>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</si>
  <si>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</si>
  <si>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</si>
  <si>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</si>
  <si>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</si>
  <si>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</si>
  <si>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</si>
  <si>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</si>
  <si>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</si>
  <si>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</si>
  <si>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</si>
  <si>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</si>
  <si>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</si>
  <si>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</si>
  <si>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</si>
  <si>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</si>
  <si>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</si>
  <si>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</si>
  <si>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</si>
  <si>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</si>
  <si>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</si>
  <si>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</si>
  <si>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</si>
  <si>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</si>
  <si>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</si>
  <si>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</si>
  <si>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</si>
  <si>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</si>
  <si>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</si>
  <si>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</si>
  <si>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</si>
  <si>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</si>
  <si>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</si>
  <si>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</si>
  <si>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</si>
  <si>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</si>
  <si>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</si>
  <si>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</si>
  <si>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</si>
  <si>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</si>
  <si>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</si>
  <si>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</si>
  <si>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</si>
  <si>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</si>
  <si>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</si>
  <si>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</si>
  <si>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</si>
  <si>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</si>
  <si>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</si>
  <si>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</si>
  <si>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</si>
  <si>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</si>
  <si>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</si>
  <si>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</si>
  <si>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</si>
  <si>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</si>
  <si>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</si>
  <si>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</si>
  <si>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</si>
  <si>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</si>
  <si>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</si>
  <si>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</si>
  <si>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</si>
  <si>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</si>
  <si>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</si>
  <si>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</si>
  <si>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</si>
  <si>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</si>
  <si>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</si>
  <si>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</si>
  <si>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</si>
  <si>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</si>
  <si>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</si>
  <si>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</si>
  <si>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</si>
  <si>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</si>
  <si>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</si>
  <si>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</si>
  <si>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</si>
  <si>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</si>
  <si>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</si>
  <si>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</si>
  <si>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</si>
  <si>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</si>
  <si>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</si>
  <si>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</si>
  <si>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</si>
  <si>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</si>
  <si>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</si>
  <si>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</si>
  <si>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</si>
  <si>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</si>
  <si>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</si>
  <si>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</si>
  <si>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</si>
  <si>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</si>
  <si>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</si>
  <si>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</si>
  <si>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</si>
  <si>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</si>
  <si>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</si>
  <si>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</si>
  <si>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</si>
  <si>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</si>
  <si>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</si>
  <si>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</si>
  <si>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</si>
  <si>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</si>
  <si>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</si>
  <si>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</si>
  <si>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</si>
  <si>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</si>
  <si>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</si>
  <si>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</si>
  <si>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</si>
  <si>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</si>
  <si>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</si>
  <si>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</si>
  <si>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</si>
  <si>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</si>
  <si>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</si>
  <si>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</si>
  <si>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</si>
  <si>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</si>
  <si>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</si>
  <si>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</si>
  <si>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</si>
  <si>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</si>
  <si>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</si>
  <si>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</si>
  <si>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</si>
  <si>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</si>
  <si>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</si>
  <si>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</si>
  <si>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</si>
  <si>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</si>
  <si>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</si>
  <si>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</si>
  <si>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</si>
  <si>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</si>
  <si>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</si>
  <si>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</si>
  <si>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</si>
  <si>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</si>
  <si>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</si>
  <si>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</si>
  <si>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</si>
  <si>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</si>
  <si>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</si>
  <si>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</si>
  <si>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</si>
  <si>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</si>
  <si>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</si>
  <si>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</si>
  <si>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</si>
  <si>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</si>
  <si>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</si>
  <si>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</si>
  <si>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</si>
  <si>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</si>
  <si>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</si>
  <si>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</si>
  <si>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</si>
  <si>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</si>
  <si>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</si>
  <si>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</si>
  <si>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</si>
  <si>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</si>
  <si>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</si>
  <si>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</si>
  <si>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</si>
  <si>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</si>
  <si>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</si>
  <si>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</si>
  <si>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</si>
  <si>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</si>
  <si>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</si>
  <si>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</si>
  <si>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</si>
  <si>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</si>
  <si>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</si>
  <si>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</si>
  <si>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</si>
  <si>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</si>
  <si>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</si>
  <si>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</si>
  <si>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</si>
  <si>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</si>
  <si>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</si>
  <si>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</si>
  <si>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</si>
  <si>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</si>
  <si>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</si>
  <si>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</si>
  <si>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</si>
  <si>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</si>
  <si>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</si>
  <si>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</si>
  <si>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</si>
  <si>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</si>
  <si>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</si>
  <si>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</si>
  <si>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</si>
  <si>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</si>
  <si>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</si>
  <si>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</si>
  <si>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</si>
  <si>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</si>
  <si>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</si>
  <si>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</si>
  <si>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</si>
  <si>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</si>
  <si>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</si>
  <si>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</si>
  <si>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</si>
  <si>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</si>
  <si>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</si>
  <si>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</si>
  <si>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</si>
  <si>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</si>
  <si>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</si>
  <si>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</si>
  <si>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</si>
  <si>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</si>
  <si>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</si>
  <si>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</si>
  <si>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</si>
  <si>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</si>
  <si>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</si>
  <si>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</si>
  <si>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</si>
  <si>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</si>
  <si>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</si>
  <si>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</si>
  <si>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</si>
  <si>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</si>
  <si>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</si>
  <si>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</si>
  <si>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</si>
  <si>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</si>
  <si>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</si>
  <si>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</si>
  <si>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</si>
  <si>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</si>
  <si>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</si>
  <si>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</si>
  <si>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</si>
  <si>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</si>
  <si>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</si>
  <si>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</si>
  <si>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</si>
  <si>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</si>
  <si>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</si>
  <si>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</si>
  <si>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</si>
  <si>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</si>
  <si>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</si>
  <si>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</si>
  <si>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</si>
  <si>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</si>
  <si>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</si>
  <si>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</si>
  <si>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</si>
  <si>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</si>
  <si>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</si>
  <si>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</si>
  <si>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</si>
  <si>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</si>
  <si>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</si>
  <si>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</si>
  <si>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</si>
  <si>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</si>
  <si>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</si>
  <si>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</si>
  <si>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</si>
  <si>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</si>
  <si>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</si>
  <si>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</si>
  <si>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</si>
  <si>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</si>
  <si>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</si>
  <si>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</si>
  <si>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</si>
  <si>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</si>
  <si>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</si>
  <si>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</si>
  <si>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</si>
  <si>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</si>
  <si>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</si>
  <si>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</si>
  <si>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</si>
  <si>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</si>
  <si>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</si>
  <si>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</si>
  <si>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</si>
  <si>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</si>
  <si>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</si>
  <si>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</si>
  <si>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</si>
  <si>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</si>
  <si>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</si>
  <si>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</si>
  <si>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</si>
  <si>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</si>
  <si>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</si>
  <si>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</si>
  <si>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</si>
  <si>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</si>
  <si>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</si>
  <si>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</si>
  <si>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</si>
  <si>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</si>
  <si>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</si>
  <si>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</si>
  <si>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</si>
  <si>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</si>
  <si>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</si>
  <si>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</si>
  <si>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</si>
  <si>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</si>
  <si>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</si>
  <si>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</si>
  <si>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</si>
  <si>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</si>
  <si>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</si>
  <si>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</si>
  <si>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</si>
  <si>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</si>
  <si>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</si>
  <si>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</si>
  <si>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</si>
  <si>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</si>
  <si>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</si>
  <si>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</si>
  <si>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</si>
  <si>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</si>
  <si>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</si>
  <si>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</si>
  <si>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</si>
  <si>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</si>
  <si>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</si>
  <si>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</si>
  <si>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</si>
  <si>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</si>
  <si>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</si>
  <si>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</si>
  <si>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</si>
  <si>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</si>
  <si>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</si>
  <si>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</si>
  <si>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</si>
  <si>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</si>
  <si>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</si>
  <si>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</si>
  <si>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</si>
  <si>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</si>
  <si>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</si>
  <si>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</si>
  <si>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</si>
  <si>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</si>
  <si>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</si>
  <si>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</si>
  <si>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</si>
  <si>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</si>
  <si>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</si>
  <si>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</si>
  <si>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</si>
  <si>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</si>
  <si>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</si>
  <si>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</si>
  <si>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</si>
  <si>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</si>
  <si>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</si>
  <si>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</si>
  <si>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</si>
  <si>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</si>
  <si>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</si>
  <si>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</si>
  <si>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</si>
  <si>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</si>
  <si>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</si>
  <si>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</si>
  <si>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</si>
  <si>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</si>
  <si>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</si>
  <si>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</si>
  <si>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</si>
  <si>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</si>
  <si>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</si>
  <si>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</si>
  <si>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</si>
  <si>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</si>
  <si>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</si>
  <si>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</si>
  <si>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</si>
  <si>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</si>
  <si>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</si>
  <si>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</si>
  <si>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</si>
  <si>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</si>
  <si>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</si>
  <si>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</si>
  <si>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</si>
  <si>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</si>
  <si>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</si>
  <si>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</si>
  <si>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</si>
  <si>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</si>
  <si>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</si>
  <si>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</si>
  <si>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</si>
  <si>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</si>
  <si>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</si>
  <si>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</si>
  <si>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</si>
  <si>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</si>
  <si>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</si>
  <si>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</si>
  <si>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</si>
  <si>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</si>
  <si>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</si>
  <si>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</si>
  <si>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</si>
  <si>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</si>
  <si>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</si>
  <si>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</si>
  <si>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</si>
  <si>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</si>
  <si>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</si>
  <si>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</si>
  <si>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</si>
  <si>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</si>
  <si>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</si>
  <si>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</si>
  <si>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</si>
  <si>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</si>
  <si>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</si>
  <si>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</si>
  <si>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</si>
  <si>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</si>
  <si>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</si>
  <si>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</si>
  <si>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</si>
  <si>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</si>
  <si>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</si>
  <si>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</si>
  <si>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</si>
  <si>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</si>
  <si>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</si>
  <si>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</si>
  <si>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</si>
  <si>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</si>
  <si>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</si>
  <si>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</si>
  <si>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</si>
  <si>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</si>
  <si>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</si>
  <si>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</si>
  <si>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</si>
  <si>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</si>
  <si>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</si>
  <si>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</si>
  <si>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</si>
  <si>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</si>
  <si>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</si>
  <si>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</si>
  <si>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</si>
  <si>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</si>
  <si>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</si>
  <si>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</si>
  <si>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</si>
  <si>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</si>
  <si>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</si>
  <si>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</si>
  <si>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</si>
  <si>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</si>
  <si>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</si>
  <si>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</si>
  <si>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</si>
  <si>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</si>
  <si>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</si>
  <si>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</si>
  <si>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</si>
  <si>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</si>
  <si>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</si>
  <si>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</si>
  <si>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</si>
  <si>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</si>
  <si>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</si>
  <si>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</si>
  <si>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</si>
  <si>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</si>
  <si>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</si>
  <si>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</si>
  <si>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</si>
  <si>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</si>
  <si>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</si>
  <si>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</si>
  <si>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</si>
  <si>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</si>
  <si>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</si>
  <si>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</si>
  <si>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</si>
  <si>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</si>
  <si>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</si>
  <si>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</si>
  <si>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</si>
  <si>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</si>
  <si>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</si>
  <si>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</si>
  <si>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</si>
  <si>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</si>
  <si>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</si>
  <si>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</si>
  <si>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</si>
  <si>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</si>
  <si>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</si>
  <si>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</si>
  <si>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</si>
  <si>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</si>
  <si>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</si>
  <si>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</si>
  <si>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</si>
  <si>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</si>
  <si>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</si>
  <si>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</si>
  <si>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</si>
  <si>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</si>
  <si>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</si>
  <si>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</si>
  <si>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</si>
  <si>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</si>
  <si>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</si>
  <si>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</si>
  <si>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</si>
  <si>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</si>
  <si>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</si>
  <si>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</si>
  <si>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</si>
  <si>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</si>
  <si>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</si>
  <si>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</si>
  <si>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</si>
  <si>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</si>
  <si>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</si>
  <si>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</si>
  <si>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</si>
  <si>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</si>
  <si>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</si>
  <si>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</si>
  <si>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</si>
  <si>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</si>
  <si>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</si>
  <si>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</si>
  <si>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</si>
  <si>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</si>
  <si>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</si>
  <si>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</si>
  <si>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</si>
  <si>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</si>
  <si>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</si>
  <si>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</si>
  <si>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</si>
  <si>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</si>
  <si>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</si>
  <si>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</si>
  <si>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</si>
  <si>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</si>
  <si>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</si>
  <si>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</si>
  <si>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</si>
  <si>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</si>
  <si>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</si>
  <si>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</si>
  <si>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</si>
  <si>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</si>
  <si>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</si>
  <si>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</si>
  <si>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</si>
  <si>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</si>
  <si>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</si>
  <si>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</si>
  <si>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</si>
  <si>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</si>
  <si>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</si>
  <si>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</si>
  <si>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</si>
  <si>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</si>
  <si>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</si>
  <si>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</si>
  <si>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</si>
  <si>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</si>
  <si>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</si>
  <si>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</si>
  <si>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</si>
  <si>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</si>
  <si>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</si>
  <si>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</si>
  <si>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</si>
  <si>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</si>
  <si>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</si>
  <si>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</si>
  <si>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</si>
  <si>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</si>
  <si>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</si>
  <si>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</si>
  <si>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</si>
  <si>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</si>
  <si>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</si>
  <si>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</si>
  <si>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</si>
  <si>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</si>
  <si>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</si>
  <si>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</si>
  <si>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</si>
  <si>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</si>
  <si>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</si>
  <si>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</si>
  <si>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</si>
  <si>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</si>
  <si>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</si>
  <si>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</si>
  <si>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</si>
  <si>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</si>
  <si>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</si>
  <si>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</si>
  <si>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</si>
  <si>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</si>
  <si>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</si>
  <si>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</si>
  <si>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</si>
  <si>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</si>
  <si>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</si>
  <si>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</si>
  <si>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</si>
  <si>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</si>
  <si>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</si>
  <si>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</si>
  <si>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</si>
  <si>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</si>
  <si>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</si>
  <si>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</si>
  <si>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</si>
  <si>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</si>
  <si>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</si>
  <si>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</si>
  <si>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</si>
  <si>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</si>
  <si>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</si>
  <si>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</si>
  <si>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</si>
  <si>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</si>
  <si>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</si>
  <si>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</si>
  <si>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</si>
  <si>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</si>
  <si>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</si>
  <si>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</si>
  <si>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</si>
  <si>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</si>
  <si>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</si>
  <si>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</si>
  <si>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</si>
  <si>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</si>
  <si>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</si>
  <si>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</si>
  <si>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</si>
  <si>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</si>
  <si>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</si>
  <si>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</si>
  <si>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</si>
  <si>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</si>
  <si>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</si>
  <si>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</si>
  <si>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</si>
  <si>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</si>
  <si>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</si>
  <si>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</si>
  <si>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</si>
  <si>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</si>
  <si>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</si>
  <si>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</si>
  <si>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</si>
  <si>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</si>
  <si>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</si>
  <si>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</si>
  <si>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</si>
  <si>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</si>
  <si>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</si>
  <si>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</si>
  <si>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</si>
  <si>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</si>
  <si>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</si>
  <si>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</si>
  <si>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</si>
  <si>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</si>
  <si>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</si>
  <si>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</si>
  <si>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</si>
  <si>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</si>
  <si>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</si>
  <si>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</si>
  <si>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</si>
  <si>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</si>
  <si>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</si>
  <si>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</si>
  <si>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</si>
  <si>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</si>
  <si>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</si>
  <si>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</si>
  <si>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</si>
  <si>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</si>
  <si>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</si>
  <si>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</si>
  <si>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</si>
  <si>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</si>
  <si>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</si>
  <si>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</si>
  <si>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</si>
  <si>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</si>
  <si>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</si>
  <si>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</si>
  <si>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</si>
  <si>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</si>
  <si>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</si>
  <si>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</si>
  <si>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</si>
  <si>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</si>
  <si>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</si>
  <si>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</si>
  <si>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</si>
  <si>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</si>
  <si>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</si>
  <si>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</si>
  <si>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</si>
  <si>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</si>
  <si>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</si>
  <si>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</si>
  <si>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</si>
  <si>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</si>
  <si>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</si>
  <si>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</si>
  <si>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</si>
  <si>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</si>
  <si>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</si>
  <si>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</si>
  <si>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</si>
  <si>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</si>
  <si>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</si>
  <si>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</si>
  <si>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</si>
  <si>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</si>
  <si>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</si>
  <si>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</si>
  <si>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</si>
  <si>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</si>
  <si>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</si>
  <si>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</si>
  <si>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</si>
  <si>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</si>
  <si>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</si>
  <si>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</si>
  <si>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</si>
  <si>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</si>
  <si>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</si>
  <si>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</si>
  <si>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</si>
  <si>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</si>
  <si>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</si>
  <si>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</si>
  <si>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</si>
  <si>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</si>
  <si>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</si>
  <si>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</si>
  <si>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</si>
  <si>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</si>
  <si>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</si>
  <si>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</si>
  <si>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</si>
  <si>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</si>
  <si>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</si>
  <si>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</si>
  <si>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</si>
  <si>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</si>
  <si>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</si>
  <si>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</si>
  <si>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</si>
  <si>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</si>
  <si>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</si>
  <si>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</si>
  <si>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</si>
  <si>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</si>
  <si>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</si>
  <si>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</si>
  <si>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</si>
  <si>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</si>
  <si>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</si>
  <si>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</si>
  <si>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</si>
  <si>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</si>
  <si>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</si>
  <si>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</si>
  <si>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</si>
  <si>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</si>
  <si>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</si>
  <si>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</si>
  <si>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</si>
  <si>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</si>
  <si>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</si>
  <si>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</si>
  <si>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</si>
  <si>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</si>
  <si>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</si>
  <si>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</si>
  <si>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</si>
  <si>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</si>
  <si>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</si>
  <si>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</si>
  <si>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</si>
  <si>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</si>
  <si>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</si>
  <si>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</si>
  <si>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</si>
  <si>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</si>
  <si>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</si>
  <si>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</si>
  <si>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</si>
  <si>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</si>
  <si>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</si>
  <si>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</si>
  <si>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</si>
  <si>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</si>
  <si>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</si>
  <si>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</si>
  <si>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</si>
  <si>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</si>
  <si>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</si>
  <si>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</si>
  <si>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</si>
  <si>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</si>
  <si>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</si>
  <si>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</si>
  <si>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</si>
  <si>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</si>
  <si>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</si>
  <si>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</si>
  <si>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</si>
  <si>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</si>
  <si>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</si>
  <si>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</si>
  <si>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</si>
  <si>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</si>
  <si>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</si>
  <si>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</si>
  <si>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</si>
  <si>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</si>
  <si>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</si>
  <si>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</si>
  <si>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</si>
  <si>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</si>
  <si>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</si>
  <si>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</si>
  <si>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</si>
  <si>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</si>
  <si>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</si>
  <si>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</si>
  <si>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</si>
  <si>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</si>
  <si>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</si>
  <si>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</si>
  <si>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</si>
  <si>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</si>
  <si>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</si>
  <si>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</si>
  <si>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</si>
  <si>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</si>
  <si>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</si>
  <si>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</si>
  <si>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</si>
  <si>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</si>
  <si>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</si>
  <si>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</si>
  <si>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</si>
  <si>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</si>
  <si>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</si>
  <si>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</si>
  <si>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</si>
  <si>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</si>
  <si>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</si>
  <si>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</si>
  <si>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</si>
  <si>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</si>
  <si>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</si>
  <si>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</si>
  <si>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</si>
  <si>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</si>
  <si>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</si>
  <si>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</si>
  <si>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</si>
  <si>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</si>
  <si>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</si>
  <si>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</si>
  <si>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</si>
  <si>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</si>
  <si>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</si>
  <si>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</si>
  <si>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</si>
  <si>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</si>
  <si>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</si>
  <si>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</si>
  <si>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</si>
  <si>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</si>
  <si>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</si>
  <si>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</si>
  <si>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</si>
  <si>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</si>
  <si>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</si>
  <si>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</si>
  <si>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</si>
  <si>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</si>
  <si>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</si>
  <si>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</si>
  <si>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</si>
  <si>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</si>
  <si>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</si>
  <si>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</si>
  <si>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</si>
  <si>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</si>
  <si>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</si>
  <si>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</si>
  <si>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</si>
  <si>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</si>
  <si>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</si>
  <si>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</si>
  <si>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</si>
  <si>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</si>
  <si>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</si>
  <si>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</si>
  <si>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</si>
  <si>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</si>
  <si>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</si>
  <si>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</si>
  <si>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</si>
  <si>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</si>
  <si>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</si>
  <si>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</si>
  <si>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</si>
  <si>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</si>
  <si>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</si>
  <si>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</si>
  <si>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</si>
  <si>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</si>
  <si>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</si>
  <si>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</si>
  <si>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</si>
  <si>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</si>
  <si>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</si>
  <si>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</si>
  <si>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</si>
  <si>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</si>
  <si>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</si>
  <si>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</si>
  <si>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</si>
  <si>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</si>
  <si>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</si>
  <si>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</si>
  <si>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</si>
  <si>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</si>
  <si>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</si>
  <si>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</si>
  <si>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</si>
  <si>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</si>
  <si>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</si>
  <si>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</si>
  <si>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</si>
  <si>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</si>
  <si>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</si>
  <si>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</si>
  <si>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</si>
  <si>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</si>
  <si>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</si>
  <si>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</si>
  <si>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</si>
  <si>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</si>
  <si>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</si>
  <si>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</si>
  <si>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</si>
  <si>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</si>
  <si>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</si>
  <si>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</si>
  <si>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</si>
  <si>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</si>
  <si>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</si>
  <si>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</si>
  <si>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</si>
  <si>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</si>
  <si>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</si>
  <si>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</si>
  <si>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</si>
  <si>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</si>
  <si>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</si>
  <si>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</si>
  <si>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</si>
  <si>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</si>
  <si>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</si>
  <si>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</si>
  <si>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</si>
  <si>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</si>
  <si>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</si>
  <si>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</si>
  <si>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</si>
  <si>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</si>
  <si>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</si>
  <si>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</si>
  <si>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</si>
  <si>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</si>
  <si>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</si>
  <si>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</si>
  <si>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</si>
  <si>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</si>
  <si>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</si>
  <si>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</si>
  <si>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</si>
  <si>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</si>
  <si>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</si>
  <si>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</si>
  <si>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</si>
  <si>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</si>
  <si>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</si>
  <si>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</si>
  <si>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</si>
  <si>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</si>
  <si>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</si>
  <si>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</si>
  <si>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</si>
  <si>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</si>
  <si>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</si>
  <si>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</si>
  <si>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</si>
  <si>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</si>
  <si>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</si>
  <si>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</si>
  <si>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</si>
  <si>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</si>
  <si>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</si>
  <si>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</si>
  <si>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</si>
  <si>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</si>
  <si>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</si>
  <si>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</si>
  <si>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</si>
  <si>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</si>
  <si>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</si>
  <si>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</si>
  <si>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</si>
  <si>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</si>
  <si>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</si>
  <si>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</si>
  <si>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</si>
  <si>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</si>
  <si>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</si>
  <si>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</si>
  <si>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</si>
  <si>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</si>
  <si>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</si>
  <si>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</si>
  <si>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</si>
  <si>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</si>
  <si>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</si>
  <si>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</si>
  <si>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</si>
  <si>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</si>
  <si>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</si>
  <si>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</si>
  <si>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</si>
  <si>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</si>
  <si>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</si>
  <si>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</si>
  <si>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</si>
  <si>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</si>
  <si>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</si>
  <si>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</si>
  <si>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</si>
  <si>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</si>
  <si>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</si>
  <si>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</si>
  <si>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</si>
  <si>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</si>
  <si>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</si>
  <si>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</si>
  <si>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</si>
  <si>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</si>
  <si>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</si>
  <si>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</si>
  <si>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</si>
  <si>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</si>
  <si>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</si>
  <si>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</si>
  <si>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</si>
  <si>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</si>
  <si>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</si>
  <si>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</si>
  <si>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</si>
  <si>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</si>
  <si>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</si>
  <si>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</si>
  <si>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</si>
  <si>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</si>
  <si>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</si>
  <si>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</si>
  <si>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</si>
  <si>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</si>
  <si>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</si>
  <si>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</si>
  <si>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</si>
  <si>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</si>
  <si>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</si>
  <si>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</si>
  <si>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</si>
  <si>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</si>
  <si>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</si>
  <si>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</si>
  <si>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</si>
  <si>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</si>
  <si>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</si>
  <si>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</si>
  <si>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</si>
  <si>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</si>
  <si>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</si>
  <si>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</si>
  <si>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</si>
  <si>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</si>
  <si>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</si>
  <si>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</si>
  <si>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</si>
  <si>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</si>
  <si>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</si>
  <si>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</si>
  <si>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</si>
  <si>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</si>
  <si>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</si>
  <si>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</si>
  <si>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</si>
  <si>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</si>
  <si>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</si>
  <si>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</si>
  <si>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</si>
  <si>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</si>
  <si>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</si>
  <si>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</si>
  <si>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</si>
  <si>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</si>
  <si>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</si>
  <si>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</si>
  <si>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</si>
  <si>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</si>
  <si>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</si>
  <si>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</si>
  <si>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</si>
  <si>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</si>
  <si>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</si>
  <si>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</si>
  <si>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</si>
  <si>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</si>
  <si>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</si>
  <si>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</si>
  <si>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</si>
  <si>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</si>
  <si>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</si>
  <si>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</si>
  <si>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</si>
  <si>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</si>
  <si>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</si>
  <si>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</si>
  <si>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</si>
  <si>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</si>
  <si>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</si>
  <si>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</si>
  <si>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</si>
  <si>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</si>
  <si>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</si>
  <si>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</si>
  <si>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</si>
  <si>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</si>
  <si>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</si>
  <si>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</si>
  <si>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</si>
  <si>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</si>
  <si>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</si>
  <si>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</si>
  <si>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</si>
  <si>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</si>
  <si>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</si>
  <si>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</si>
  <si>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</si>
  <si>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</si>
  <si>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</si>
  <si>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</si>
  <si>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</si>
  <si>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</si>
  <si>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</si>
  <si>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</si>
  <si>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</si>
  <si>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</si>
  <si>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</si>
  <si>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</si>
  <si>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</si>
  <si>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</si>
  <si>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</si>
  <si>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</si>
  <si>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</si>
  <si>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</si>
  <si>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</si>
  <si>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</si>
  <si>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</si>
  <si>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</si>
  <si>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</si>
  <si>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</si>
  <si>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</si>
  <si>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</si>
  <si>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</si>
  <si>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</si>
  <si>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</si>
  <si>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</si>
  <si>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</si>
  <si>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</si>
  <si>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</si>
  <si>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</si>
  <si>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</si>
  <si>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</si>
  <si>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</si>
  <si>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</si>
  <si>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</si>
  <si>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</si>
  <si>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</si>
  <si>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</si>
  <si>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</si>
  <si>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</si>
  <si>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</si>
  <si>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</si>
  <si>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</si>
  <si>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</si>
  <si>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</si>
  <si>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</si>
  <si>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</si>
  <si>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</si>
  <si>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</si>
  <si>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</si>
  <si>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</si>
  <si>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</si>
  <si>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</si>
  <si>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</si>
  <si>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</si>
  <si>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</si>
  <si>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</si>
  <si>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</si>
  <si>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</si>
  <si>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</si>
  <si>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</si>
  <si>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</si>
  <si>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</si>
  <si>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</si>
  <si>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</si>
  <si>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</si>
  <si>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</si>
  <si>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</si>
  <si>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</si>
  <si>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</si>
  <si>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</si>
  <si>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</si>
  <si>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</si>
  <si>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</si>
  <si>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</si>
  <si>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</si>
  <si>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</si>
  <si>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</si>
  <si>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</si>
  <si>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</si>
  <si>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</si>
  <si>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</si>
  <si>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</si>
  <si>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</si>
  <si>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</si>
  <si>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</si>
  <si>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</si>
  <si>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</si>
  <si>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</si>
  <si>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</si>
  <si>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</si>
  <si>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</si>
  <si>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</si>
  <si>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</si>
  <si>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</si>
  <si>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</si>
  <si>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</si>
  <si>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</si>
  <si>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</si>
  <si>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</si>
  <si>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</si>
  <si>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</si>
  <si>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</si>
  <si>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</si>
  <si>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</si>
  <si>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</si>
  <si>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</si>
  <si>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</si>
  <si>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</si>
  <si>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</si>
  <si>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</si>
  <si>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</si>
  <si>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</si>
  <si>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</si>
  <si>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</si>
  <si>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</si>
  <si>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</si>
  <si>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</si>
  <si>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</si>
  <si>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</si>
  <si>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</si>
  <si>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</si>
  <si>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</si>
  <si>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</si>
  <si>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</si>
  <si>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</si>
  <si>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</si>
  <si>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</si>
  <si>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</si>
  <si>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</si>
  <si>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</si>
  <si>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</si>
  <si>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</si>
  <si>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</si>
  <si>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</si>
  <si>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</si>
  <si>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</si>
  <si>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</si>
  <si>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</si>
  <si>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</si>
  <si>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</si>
  <si>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</si>
  <si>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</si>
  <si>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</si>
  <si>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</si>
  <si>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</si>
  <si>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</si>
  <si>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</si>
  <si>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</si>
  <si>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</si>
  <si>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</si>
  <si>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</si>
  <si>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</si>
  <si>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</si>
  <si>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</si>
  <si>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</si>
  <si>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</si>
  <si>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</si>
  <si>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</si>
  <si>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</si>
  <si>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</si>
  <si>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</si>
  <si>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</si>
  <si>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</si>
  <si>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</si>
  <si>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</si>
  <si>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</si>
  <si>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</si>
  <si>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</si>
  <si>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</si>
  <si>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</si>
  <si>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</si>
  <si>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</si>
  <si>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</si>
  <si>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</si>
  <si>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</si>
  <si>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</si>
  <si>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</si>
  <si>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</si>
  <si>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</si>
  <si>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</si>
  <si>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</si>
  <si>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</si>
  <si>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</si>
  <si>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</si>
  <si>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</si>
  <si>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</si>
  <si>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</si>
  <si>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</si>
  <si>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</si>
  <si>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</si>
  <si>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</si>
  <si>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</si>
  <si>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</si>
  <si>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</si>
  <si>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</si>
  <si>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</si>
  <si>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</si>
  <si>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</si>
  <si>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</si>
  <si>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</si>
  <si>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</si>
  <si>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</si>
  <si>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</si>
  <si>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</si>
  <si>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</si>
  <si>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</si>
  <si>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</si>
  <si>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</si>
  <si>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</si>
  <si>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</si>
  <si>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</si>
  <si>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</si>
  <si>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</si>
  <si>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</si>
  <si>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</si>
  <si>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</si>
  <si>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</si>
  <si>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</si>
  <si>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</si>
  <si>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</si>
  <si>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</si>
  <si>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</si>
  <si>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</si>
  <si>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</si>
  <si>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</si>
  <si>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</si>
  <si>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</si>
  <si>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</si>
  <si>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</si>
  <si>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</si>
  <si>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</si>
  <si>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</si>
  <si>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</si>
  <si>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</si>
  <si>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</si>
  <si>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</si>
  <si>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</si>
  <si>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</si>
  <si>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</si>
  <si>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</si>
  <si>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</si>
  <si>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</si>
  <si>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</si>
  <si>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</si>
  <si>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</si>
  <si>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</si>
  <si>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</si>
  <si>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</si>
  <si>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</si>
  <si>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</si>
  <si>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</si>
  <si>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</si>
  <si>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</si>
  <si>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</si>
  <si>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</si>
  <si>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</si>
  <si>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</si>
  <si>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</si>
  <si>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</si>
  <si>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</si>
  <si>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</si>
  <si>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</si>
  <si>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</si>
  <si>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</si>
  <si>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</si>
  <si>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</si>
  <si>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</si>
  <si>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</si>
  <si>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</si>
  <si>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</si>
  <si>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</si>
  <si>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</si>
  <si>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</si>
  <si>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</si>
  <si>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</si>
  <si>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</si>
  <si>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</si>
  <si>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</si>
  <si>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</si>
  <si>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</si>
  <si>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</si>
  <si>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</si>
  <si>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</si>
  <si>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</si>
  <si>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</si>
  <si>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</si>
  <si>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</si>
  <si>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</si>
  <si>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</si>
  <si>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</si>
  <si>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</si>
  <si>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</si>
  <si>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</si>
  <si>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</si>
  <si>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</si>
  <si>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</si>
  <si>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</si>
  <si>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</si>
  <si>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</si>
  <si>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</si>
  <si>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</si>
  <si>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</si>
  <si>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</si>
  <si>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</si>
  <si>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</si>
  <si>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</si>
  <si>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</si>
  <si>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</si>
  <si>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</si>
  <si>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</si>
  <si>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</si>
  <si>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</si>
  <si>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</si>
  <si>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</si>
  <si>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</si>
  <si>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</si>
  <si>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</si>
  <si>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</si>
  <si>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</si>
  <si>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</si>
  <si>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</si>
  <si>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</si>
  <si>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</si>
  <si>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</si>
  <si>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</si>
  <si>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</si>
  <si>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</si>
  <si>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</si>
  <si>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</si>
  <si>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</si>
  <si>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</si>
  <si>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</si>
  <si>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</si>
  <si>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</si>
  <si>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</si>
  <si>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</si>
  <si>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</si>
  <si>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</si>
  <si>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</si>
  <si>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</si>
  <si>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</si>
  <si>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</si>
  <si>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</si>
  <si>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</si>
  <si>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</si>
  <si>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</si>
  <si>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</si>
  <si>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</si>
  <si>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</si>
  <si>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</si>
  <si>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</si>
  <si>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</si>
  <si>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</si>
  <si>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</si>
  <si>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</si>
  <si>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</si>
  <si>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</si>
  <si>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</si>
  <si>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</si>
  <si>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</si>
  <si>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</si>
  <si>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</si>
  <si>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</si>
  <si>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</si>
  <si>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</si>
  <si>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</si>
  <si>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</si>
  <si>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</si>
  <si>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</si>
  <si>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</si>
  <si>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</si>
  <si>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</si>
  <si>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</si>
  <si>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</si>
  <si>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</si>
  <si>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</si>
  <si>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</si>
  <si>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</si>
  <si>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</si>
  <si>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</si>
  <si>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</si>
  <si>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</si>
  <si>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</si>
  <si>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</si>
  <si>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</si>
  <si>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</si>
  <si>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</si>
  <si>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</si>
  <si>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</si>
  <si>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</si>
  <si>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</si>
  <si>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</si>
  <si>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</si>
  <si>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</si>
  <si>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</si>
  <si>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</si>
  <si>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</si>
  <si>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</si>
  <si>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</si>
  <si>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</si>
  <si>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</si>
  <si>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</si>
  <si>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</si>
  <si>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</si>
  <si>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</si>
  <si>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</si>
  <si>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</si>
  <si>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</si>
  <si>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</si>
  <si>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</si>
  <si>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</si>
  <si>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</si>
  <si>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</si>
  <si>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</si>
  <si>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</si>
  <si>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</si>
  <si>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</si>
  <si>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</si>
  <si>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</si>
  <si>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</si>
  <si>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</si>
  <si>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</si>
  <si>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</si>
  <si>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</si>
  <si>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</si>
  <si>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</si>
  <si>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</si>
  <si>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</si>
  <si>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</si>
  <si>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</si>
  <si>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</si>
  <si>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</si>
  <si>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</si>
  <si>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</si>
  <si>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</si>
  <si>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</si>
  <si>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</si>
  <si>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</si>
  <si>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</si>
  <si>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</si>
  <si>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</si>
  <si>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</si>
  <si>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</si>
  <si>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</si>
  <si>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</si>
  <si>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</si>
  <si>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</si>
  <si>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</si>
  <si>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</si>
  <si>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</si>
  <si>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</si>
  <si>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</si>
  <si>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</si>
  <si>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</si>
  <si>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</si>
  <si>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</si>
  <si>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</si>
  <si>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</si>
  <si>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</si>
  <si>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</si>
  <si>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</si>
  <si>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</si>
  <si>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</si>
  <si>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</si>
  <si>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</si>
  <si>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</si>
  <si>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</si>
  <si>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</si>
  <si>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</si>
  <si>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</si>
  <si>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</si>
  <si>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</si>
  <si>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</si>
  <si>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</si>
  <si>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</si>
  <si>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</si>
  <si>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</si>
  <si>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</si>
  <si>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</si>
  <si>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</si>
  <si>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</si>
  <si>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</si>
  <si>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</si>
  <si>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</si>
  <si>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</si>
  <si>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</si>
  <si>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</si>
  <si>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</si>
  <si>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</si>
  <si>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</si>
  <si>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</si>
  <si>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</si>
  <si>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</si>
  <si>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</si>
  <si>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</si>
  <si>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</si>
  <si>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</si>
  <si>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</si>
  <si>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</si>
  <si>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</si>
  <si>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</si>
  <si>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</si>
  <si>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</si>
  <si>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</si>
  <si>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</si>
  <si>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</si>
  <si>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</si>
  <si>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</si>
  <si>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</si>
  <si>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</si>
  <si>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</si>
  <si>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</si>
  <si>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</si>
  <si>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</si>
  <si>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</si>
  <si>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</si>
  <si>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</si>
  <si>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</si>
  <si>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</si>
  <si>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</si>
  <si>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</si>
  <si>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</si>
  <si>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</si>
  <si>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</si>
  <si>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</si>
  <si>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</si>
  <si>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</si>
  <si>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</si>
  <si>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</si>
  <si>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</si>
  <si>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</si>
  <si>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</si>
  <si>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</si>
  <si>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</si>
  <si>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</si>
  <si>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</si>
  <si>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</si>
  <si>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</si>
  <si>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</si>
  <si>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</si>
  <si>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</si>
  <si>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</si>
  <si>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</si>
  <si>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</si>
  <si>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</si>
  <si>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</si>
  <si>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</si>
  <si>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</si>
  <si>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</si>
  <si>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</si>
  <si>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</si>
  <si>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</si>
  <si>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</si>
  <si>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</si>
  <si>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</si>
  <si>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</si>
  <si>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</si>
  <si>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</si>
  <si>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</si>
  <si>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</si>
  <si>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</si>
  <si>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</si>
  <si>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</si>
  <si>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</si>
  <si>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</si>
  <si>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</si>
  <si>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</si>
  <si>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</si>
  <si>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</si>
  <si>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</si>
  <si>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</si>
  <si>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</si>
  <si>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</si>
  <si>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</si>
  <si>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</si>
  <si>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</si>
  <si>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</si>
  <si>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</si>
  <si>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</si>
  <si>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</si>
  <si>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</si>
  <si>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</si>
  <si>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</si>
  <si>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</si>
  <si>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</si>
  <si>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</si>
  <si>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</si>
  <si>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</si>
  <si>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</si>
  <si>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</si>
  <si>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</si>
  <si>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</si>
  <si>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</si>
  <si>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</si>
  <si>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</si>
  <si>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</si>
  <si>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</si>
  <si>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</si>
  <si>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</si>
  <si>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</si>
  <si>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</si>
  <si>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</si>
  <si>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</si>
  <si>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</si>
  <si>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</si>
  <si>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</si>
  <si>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</si>
  <si>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</si>
  <si>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</si>
  <si>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</si>
  <si>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</si>
  <si>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</si>
  <si>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</si>
  <si>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</si>
  <si>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</si>
  <si>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</si>
  <si>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</si>
  <si>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</si>
  <si>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</si>
  <si>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</si>
  <si>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</si>
  <si>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</si>
  <si>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</si>
  <si>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</si>
  <si>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</si>
  <si>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</si>
  <si>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</si>
  <si>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</si>
  <si>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</si>
  <si>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</si>
  <si>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</si>
  <si>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</si>
  <si>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</si>
  <si>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</si>
  <si>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</si>
  <si>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</si>
  <si>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</si>
  <si>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</si>
  <si>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</si>
  <si>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</si>
  <si>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</si>
  <si>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</si>
  <si>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</si>
  <si>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</si>
  <si>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</si>
  <si>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</si>
  <si>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</si>
  <si>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</si>
  <si>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</si>
  <si>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</si>
  <si>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</si>
  <si>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</si>
  <si>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</si>
  <si>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</si>
  <si>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</si>
  <si>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</si>
  <si>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</si>
  <si>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</si>
  <si>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</si>
  <si>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</si>
  <si>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</si>
  <si>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</si>
  <si>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</si>
  <si>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</si>
  <si>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</si>
  <si>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</si>
  <si>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</si>
  <si>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</si>
  <si>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</si>
  <si>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</si>
  <si>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</si>
  <si>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</si>
  <si>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</si>
  <si>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</si>
  <si>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</si>
  <si>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</si>
  <si>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</si>
  <si>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</si>
  <si>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</si>
  <si>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</si>
  <si>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</si>
  <si>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</si>
  <si>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</si>
  <si>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</si>
  <si>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</si>
  <si>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</si>
  <si>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</si>
  <si>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</si>
  <si>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</si>
  <si>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</si>
  <si>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</si>
  <si>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</si>
  <si>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</si>
  <si>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</si>
  <si>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</si>
  <si>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</si>
  <si>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</si>
  <si>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</si>
  <si>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</si>
  <si>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</si>
  <si>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</si>
  <si>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</si>
  <si>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</si>
  <si>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</si>
  <si>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</si>
  <si>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</si>
  <si>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</si>
  <si>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</si>
  <si>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</si>
  <si>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</si>
  <si>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</si>
  <si>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</si>
  <si>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</si>
  <si>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</si>
  <si>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</si>
  <si>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</si>
  <si>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</si>
  <si>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</si>
  <si>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</si>
  <si>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</si>
  <si>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</si>
  <si>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</si>
  <si>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</si>
  <si>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</si>
  <si>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</si>
  <si>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</si>
  <si>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</si>
  <si>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</si>
  <si>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</si>
  <si>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</si>
  <si>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</si>
  <si>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</si>
  <si>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</si>
  <si>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</si>
  <si>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</si>
  <si>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</si>
  <si>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</si>
  <si>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</si>
  <si>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</si>
  <si>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</si>
  <si>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</si>
  <si>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</si>
  <si>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</si>
  <si>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</si>
  <si>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</si>
  <si>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</si>
  <si>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</si>
  <si>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</si>
  <si>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</si>
  <si>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</si>
  <si>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</si>
  <si>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</si>
  <si>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</si>
  <si>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</si>
  <si>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</si>
  <si>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</si>
  <si>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</si>
  <si>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</si>
  <si>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</si>
  <si>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</si>
  <si>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</si>
  <si>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</si>
  <si>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</si>
  <si>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</si>
  <si>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</si>
  <si>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</si>
  <si>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</si>
  <si>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</si>
  <si>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</si>
  <si>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</si>
  <si>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</si>
  <si>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</si>
  <si>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</si>
  <si>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</si>
  <si>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</si>
  <si>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</si>
  <si>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</si>
  <si>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</si>
  <si>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</si>
  <si>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</si>
  <si>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</si>
  <si>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</si>
  <si>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</si>
  <si>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</si>
  <si>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</si>
  <si>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</si>
  <si>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</si>
  <si>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</si>
  <si>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</si>
  <si>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</si>
  <si>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</si>
  <si>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</si>
  <si>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</si>
  <si>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</si>
  <si>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</si>
  <si>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</si>
  <si>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</si>
  <si>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</si>
  <si>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</si>
  <si>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</si>
  <si>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</si>
  <si>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</si>
  <si>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</si>
  <si>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</si>
  <si>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</si>
  <si>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</si>
  <si>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</si>
  <si>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</si>
  <si>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</si>
  <si>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</si>
  <si>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</si>
  <si>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</si>
  <si>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</si>
  <si>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</si>
  <si>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</si>
  <si>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</si>
  <si>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</si>
  <si>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</si>
  <si>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</si>
  <si>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</si>
  <si>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</si>
  <si>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</si>
  <si>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</si>
  <si>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</si>
  <si>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</si>
  <si>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</si>
  <si>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</si>
  <si>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</si>
  <si>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</si>
  <si>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</si>
  <si>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</si>
  <si>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</si>
  <si>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</si>
  <si>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</si>
  <si>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</si>
  <si>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</si>
  <si>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</si>
  <si>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</si>
  <si>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</si>
  <si>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</si>
  <si>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</si>
  <si>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</si>
  <si>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</si>
  <si>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</si>
  <si>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</si>
  <si>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</si>
  <si>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</si>
  <si>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</si>
  <si>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</si>
  <si>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</si>
  <si>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</si>
  <si>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</si>
  <si>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</si>
  <si>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</si>
  <si>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</si>
  <si>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</si>
  <si>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</si>
  <si>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</si>
  <si>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</si>
  <si>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</si>
  <si>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</si>
  <si>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</si>
  <si>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</si>
  <si>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</si>
  <si>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</si>
  <si>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</si>
  <si>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</si>
  <si>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</si>
  <si>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</si>
  <si>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</si>
  <si>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</si>
  <si>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</si>
  <si>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</si>
  <si>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</si>
  <si>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</si>
  <si>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</si>
  <si>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</si>
  <si>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</si>
  <si>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</si>
  <si>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</si>
  <si>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</si>
  <si>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</si>
  <si>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</si>
  <si>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</si>
  <si>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</si>
  <si>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</si>
  <si>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</si>
  <si>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</si>
  <si>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</si>
  <si>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</si>
  <si>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</si>
  <si>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</si>
  <si>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</si>
  <si>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</si>
  <si>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</si>
  <si>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</si>
  <si>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</si>
  <si>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</si>
  <si>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</si>
  <si>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</si>
  <si>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</si>
  <si>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</si>
  <si>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</si>
  <si>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</si>
  <si>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</si>
  <si>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</si>
  <si>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</si>
  <si>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</si>
  <si>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</si>
  <si>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</si>
  <si>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</si>
  <si>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</si>
  <si>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</si>
  <si>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</si>
  <si>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</si>
  <si>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</si>
  <si>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</si>
  <si>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</si>
  <si>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</si>
  <si>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</si>
  <si>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</si>
  <si>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</si>
  <si>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</si>
  <si>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</si>
  <si>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</si>
  <si>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</si>
  <si>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</si>
  <si>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</si>
  <si>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</si>
  <si>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</si>
  <si>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</si>
  <si>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</si>
  <si>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</si>
  <si>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</si>
  <si>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</si>
  <si>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</si>
  <si>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</si>
  <si>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</si>
  <si>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</si>
  <si>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</si>
  <si>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</si>
  <si>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</si>
  <si>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</si>
  <si>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</si>
  <si>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</si>
  <si>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</si>
  <si>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</si>
  <si>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</si>
  <si>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</si>
  <si>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</si>
  <si>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</si>
  <si>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</si>
  <si>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</si>
  <si>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</si>
  <si>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</si>
  <si>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</si>
  <si>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</si>
  <si>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</si>
  <si>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</si>
  <si>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</si>
  <si>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</si>
  <si>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</si>
  <si>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</si>
  <si>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</si>
  <si>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</si>
  <si>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</si>
  <si>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</si>
  <si>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</si>
  <si>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</si>
  <si>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</si>
  <si>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</si>
  <si>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</si>
  <si>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</si>
  <si>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</si>
  <si>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</si>
  <si>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</si>
  <si>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</si>
  <si>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</si>
  <si>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</si>
  <si>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</si>
  <si>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</si>
  <si>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</si>
  <si>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</si>
  <si>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</si>
  <si>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</si>
  <si>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</si>
  <si>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</si>
  <si>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</si>
  <si>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</si>
  <si>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</si>
  <si>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</si>
  <si>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</si>
  <si>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</si>
  <si>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</si>
  <si>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</si>
  <si>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</si>
  <si>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</si>
  <si>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</si>
  <si>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</si>
  <si>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</si>
  <si>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</si>
  <si>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</si>
  <si>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</si>
  <si>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</si>
  <si>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</si>
  <si>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</si>
  <si>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</si>
  <si>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</si>
  <si>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</si>
  <si>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</si>
  <si>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</si>
  <si>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</si>
  <si>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</si>
  <si>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</si>
  <si>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</si>
  <si>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</si>
  <si>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</si>
  <si>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</si>
  <si>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</si>
  <si>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</si>
  <si>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</si>
  <si>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</si>
  <si>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</si>
  <si>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</si>
  <si>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</si>
  <si>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</si>
  <si>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</si>
  <si>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</si>
  <si>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</si>
  <si>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</si>
  <si>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</si>
  <si>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</si>
  <si>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</si>
  <si>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</si>
  <si>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</si>
  <si>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</si>
  <si>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</si>
  <si>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</si>
  <si>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</si>
  <si>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</si>
  <si>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</si>
  <si>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</si>
  <si>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</si>
  <si>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</si>
  <si>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</si>
  <si>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</si>
  <si>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</si>
  <si>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</si>
  <si>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</si>
  <si>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</si>
  <si>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</si>
  <si>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</si>
  <si>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</si>
  <si>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</si>
  <si>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</si>
  <si>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</si>
  <si>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</si>
  <si>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</si>
  <si>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</si>
  <si>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</si>
  <si>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</si>
  <si>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</si>
  <si>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</si>
  <si>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</si>
  <si>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</si>
  <si>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</si>
  <si>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</si>
  <si>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</si>
  <si>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</si>
  <si>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</si>
  <si>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</si>
  <si>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</si>
  <si>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</si>
  <si>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</si>
  <si>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</si>
  <si>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</si>
  <si>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</si>
  <si>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</si>
  <si>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</si>
  <si>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</si>
  <si>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</si>
  <si>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</si>
  <si>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</si>
  <si>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</si>
  <si>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</si>
  <si>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</si>
  <si>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</si>
  <si>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</si>
  <si>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</si>
  <si>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</si>
  <si>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</si>
  <si>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</si>
  <si>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</si>
  <si>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</si>
  <si>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</si>
  <si>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</si>
  <si>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</si>
  <si>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</si>
  <si>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</si>
  <si>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</si>
  <si>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</si>
  <si>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</si>
  <si>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</si>
  <si>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</si>
  <si>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</si>
  <si>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</si>
  <si>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</si>
  <si>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</si>
  <si>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</si>
  <si>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</si>
  <si>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</si>
  <si>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</si>
  <si>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</si>
  <si>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</si>
  <si>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</si>
  <si>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</si>
  <si>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</si>
  <si>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</si>
  <si>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</si>
  <si>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</si>
  <si>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</si>
  <si>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</si>
  <si>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</si>
  <si>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</si>
  <si>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</si>
  <si>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</si>
  <si>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</si>
  <si>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</si>
  <si>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</si>
  <si>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</si>
  <si>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</si>
  <si>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</si>
  <si>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</si>
  <si>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</si>
  <si>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</si>
  <si>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</si>
  <si>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</si>
  <si>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</si>
  <si>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</si>
  <si>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</si>
  <si>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</si>
  <si>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</si>
  <si>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</si>
  <si>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</si>
  <si>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</si>
  <si>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</si>
  <si>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</si>
  <si>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</si>
  <si>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</si>
  <si>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</si>
  <si>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</si>
  <si>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</si>
  <si>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</si>
  <si>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</si>
  <si>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</si>
  <si>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</si>
  <si>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</si>
  <si>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</si>
  <si>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</si>
  <si>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</si>
  <si>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</si>
  <si>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</si>
  <si>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</si>
  <si>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</si>
  <si>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</si>
  <si>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</si>
  <si>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</si>
  <si>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</si>
  <si>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</si>
  <si>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</si>
  <si>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</si>
  <si>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</si>
  <si>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</si>
  <si>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</si>
  <si>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</si>
  <si>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</si>
  <si>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</si>
  <si>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</si>
  <si>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</si>
  <si>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</si>
  <si>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</si>
  <si>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</si>
  <si>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</si>
  <si>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</si>
  <si>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</si>
  <si>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</si>
  <si>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</si>
  <si>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</si>
  <si>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</si>
  <si>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</si>
  <si>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</si>
  <si>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</si>
  <si>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</si>
  <si>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</si>
  <si>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</si>
  <si>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</si>
  <si>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</si>
  <si>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</si>
  <si>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</si>
  <si>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</si>
  <si>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</si>
  <si>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</si>
  <si>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</si>
  <si>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</si>
  <si>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</si>
  <si>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</si>
  <si>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</si>
  <si>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</si>
  <si>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</si>
  <si>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</si>
  <si>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</si>
  <si>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</si>
  <si>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</si>
  <si>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</si>
  <si>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</si>
  <si>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</si>
  <si>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</si>
  <si>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</si>
  <si>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</si>
  <si>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</si>
  <si>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</si>
  <si>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</si>
  <si>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</si>
  <si>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</si>
  <si>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</si>
  <si>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</si>
  <si>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</si>
  <si>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</si>
  <si>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</si>
  <si>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</si>
  <si>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</si>
  <si>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</si>
  <si>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</si>
  <si>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</si>
  <si>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</si>
  <si>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</si>
  <si>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</si>
  <si>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</si>
  <si>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</si>
  <si>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</si>
  <si>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</si>
  <si>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</si>
  <si>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</si>
  <si>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</si>
  <si>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</si>
  <si>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</si>
  <si>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</si>
  <si>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</si>
  <si>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</si>
  <si>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</si>
  <si>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</si>
  <si>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</si>
  <si>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</si>
  <si>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</si>
  <si>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</si>
  <si>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</si>
  <si>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</si>
  <si>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</si>
  <si>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</si>
  <si>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</si>
  <si>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</si>
  <si>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</si>
  <si>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</si>
  <si>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</si>
  <si>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</si>
  <si>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</si>
  <si>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</si>
  <si>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</si>
  <si>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</si>
  <si>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</si>
  <si>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</si>
  <si>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</si>
  <si>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</si>
  <si>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</si>
  <si>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</si>
  <si>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</si>
  <si>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</si>
  <si>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</si>
  <si>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</si>
  <si>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</si>
  <si>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</si>
  <si>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</si>
  <si>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</si>
  <si>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</si>
  <si>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</si>
  <si>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</si>
  <si>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</si>
  <si>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</si>
  <si>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</si>
  <si>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</si>
  <si>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</si>
  <si>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</si>
  <si>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</si>
  <si>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</si>
  <si>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</si>
  <si>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</si>
  <si>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</si>
  <si>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</si>
  <si>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</si>
  <si>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</si>
  <si>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</si>
  <si>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</si>
  <si>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</si>
  <si>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</si>
  <si>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</si>
  <si>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</si>
  <si>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</si>
  <si>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</si>
  <si>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</si>
  <si>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</si>
  <si>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</si>
  <si>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</si>
  <si>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</si>
  <si>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</si>
  <si>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</si>
  <si>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</si>
  <si>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</si>
  <si>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</si>
  <si>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</si>
  <si>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</si>
  <si>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</si>
  <si>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</si>
  <si>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</si>
  <si>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</si>
  <si>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</si>
  <si>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</si>
  <si>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</si>
  <si>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</si>
  <si>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</si>
  <si>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</si>
  <si>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</si>
  <si>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</si>
  <si>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</si>
  <si>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</si>
  <si>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</si>
  <si>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</si>
  <si>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</si>
  <si>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</si>
  <si>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</si>
  <si>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</si>
  <si>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</si>
  <si>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</si>
  <si>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</si>
  <si>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</si>
  <si>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</si>
  <si>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</si>
  <si>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</si>
  <si>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</si>
  <si>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</si>
  <si>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</si>
  <si>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</si>
  <si>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</si>
  <si>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</si>
  <si>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</si>
  <si>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</si>
  <si>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</si>
  <si>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</si>
  <si>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</si>
  <si>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</si>
  <si>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</si>
  <si>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</si>
  <si>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</si>
  <si>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</si>
  <si>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</si>
  <si>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</si>
  <si>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</si>
  <si>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</si>
  <si>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</si>
  <si>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</si>
  <si>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</si>
  <si>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</si>
  <si>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</si>
  <si>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</si>
  <si>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</si>
  <si>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</si>
  <si>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</si>
  <si>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</si>
  <si>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</si>
  <si>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</si>
  <si>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</si>
  <si>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</si>
  <si>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</si>
  <si>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</si>
  <si>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</si>
  <si>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</si>
  <si>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</si>
  <si>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</si>
  <si>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</si>
  <si>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</si>
  <si>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</si>
  <si>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</si>
  <si>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</si>
  <si>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</si>
  <si>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</si>
  <si>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</si>
  <si>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</si>
  <si>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</si>
  <si>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</si>
  <si>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</si>
  <si>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</si>
  <si>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</si>
  <si>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</si>
  <si>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</si>
  <si>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</si>
  <si>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</si>
  <si>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</si>
  <si>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</si>
  <si>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</si>
  <si>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</si>
  <si>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</si>
  <si>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</si>
  <si>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</si>
  <si>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</si>
  <si>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</si>
  <si>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</si>
  <si>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</si>
  <si>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</si>
  <si>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</si>
  <si>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</si>
  <si>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</si>
  <si>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</si>
  <si>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</si>
  <si>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</si>
  <si>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</si>
  <si>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</si>
  <si>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</si>
  <si>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</si>
  <si>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</si>
  <si>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</si>
  <si>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</si>
  <si>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</si>
  <si>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</si>
  <si>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</si>
  <si>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</si>
  <si>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</si>
  <si>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</si>
  <si>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</si>
  <si>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</si>
  <si>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</si>
  <si>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</si>
  <si>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</si>
  <si>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</si>
  <si>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</si>
  <si>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</si>
  <si>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</si>
  <si>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</si>
  <si>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</si>
  <si>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</si>
  <si>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</si>
  <si>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</si>
  <si>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</si>
  <si>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</si>
  <si>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</si>
  <si>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</si>
  <si>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</si>
  <si>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</si>
  <si>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</si>
  <si>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</si>
  <si>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</si>
  <si>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</si>
  <si>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</si>
  <si>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</si>
  <si>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</si>
  <si>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</si>
  <si>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</si>
  <si>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</si>
  <si>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</si>
  <si>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</si>
  <si>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</si>
  <si>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</si>
  <si>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</si>
  <si>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</si>
  <si>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</si>
  <si>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</si>
  <si>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</si>
  <si>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</si>
  <si>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</si>
  <si>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</si>
  <si>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</si>
  <si>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</si>
  <si>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</si>
  <si>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</si>
  <si>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</si>
  <si>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</si>
  <si>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</si>
  <si>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</si>
  <si>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</si>
  <si>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</si>
  <si>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</si>
  <si>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</si>
  <si>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</si>
  <si>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</si>
  <si>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</si>
  <si>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</si>
  <si>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</si>
  <si>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</si>
  <si>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</si>
  <si>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</si>
  <si>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</si>
  <si>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</si>
  <si>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</si>
  <si>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</si>
  <si>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</si>
  <si>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</si>
  <si>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</si>
  <si>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</si>
  <si>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</si>
  <si>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</si>
  <si>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</si>
  <si>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</si>
  <si>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</si>
  <si>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</si>
  <si>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</si>
  <si>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</si>
  <si>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</si>
  <si>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</si>
  <si>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</si>
  <si>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</si>
  <si>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</si>
  <si>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</si>
  <si>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</si>
  <si>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</si>
  <si>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</si>
  <si>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</si>
  <si>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</si>
  <si>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</si>
  <si>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</si>
  <si>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</si>
  <si>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</si>
  <si>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</si>
  <si>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</si>
  <si>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</si>
  <si>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</si>
  <si>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</si>
  <si>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</si>
  <si>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</si>
  <si>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</si>
  <si>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</si>
  <si>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</si>
  <si>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</si>
  <si>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</si>
  <si>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</si>
  <si>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</si>
  <si>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</si>
  <si>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</si>
  <si>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</si>
  <si>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</si>
  <si>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</si>
  <si>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</si>
  <si>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</si>
  <si>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</si>
  <si>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</si>
  <si>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</si>
  <si>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</si>
  <si>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</si>
  <si>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</si>
  <si>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</si>
  <si>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</si>
  <si>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</si>
  <si>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</si>
  <si>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</si>
  <si>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</si>
  <si>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</si>
  <si>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</si>
  <si>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</si>
  <si>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</si>
  <si>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</si>
  <si>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</si>
  <si>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</si>
  <si>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</si>
  <si>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</si>
  <si>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</si>
  <si>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</si>
  <si>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</si>
  <si>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</si>
  <si>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</si>
  <si>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</si>
  <si>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</si>
  <si>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</si>
  <si>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</si>
  <si>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</si>
  <si>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</si>
  <si>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</si>
  <si>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</si>
  <si>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</si>
  <si>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</si>
  <si>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</si>
  <si>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</si>
  <si>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</si>
  <si>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</si>
  <si>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</si>
  <si>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</si>
  <si>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</si>
  <si>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</si>
  <si>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</si>
  <si>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</si>
  <si>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</si>
  <si>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</si>
  <si>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</si>
  <si>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</si>
  <si>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</si>
  <si>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</si>
  <si>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</si>
  <si>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</si>
  <si>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</si>
  <si>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</si>
  <si>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</si>
  <si>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</si>
  <si>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</si>
  <si>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</si>
  <si>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</si>
  <si>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</si>
  <si>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</si>
  <si>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</si>
  <si>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</si>
  <si>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</si>
  <si>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</si>
  <si>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</si>
  <si>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</si>
  <si>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</si>
  <si>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</si>
  <si>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</si>
  <si>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</si>
  <si>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</si>
  <si>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</si>
  <si>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</si>
  <si>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</si>
  <si>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</si>
  <si>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</si>
  <si>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</si>
  <si>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</si>
  <si>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</si>
  <si>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</si>
  <si>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</si>
  <si>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</si>
  <si>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</si>
  <si>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</si>
  <si>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</si>
  <si>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</si>
  <si>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</si>
  <si>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</si>
  <si>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</si>
  <si>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</si>
  <si>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</si>
  <si>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</si>
  <si>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</si>
  <si>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</si>
  <si>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</si>
  <si>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</si>
  <si>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</si>
  <si>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</si>
  <si>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</si>
  <si>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</si>
  <si>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</si>
  <si>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</si>
  <si>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</si>
  <si>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</si>
  <si>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</si>
  <si>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</si>
  <si>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</si>
  <si>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</si>
  <si>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</si>
  <si>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</si>
  <si>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</si>
  <si>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</si>
  <si>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</si>
  <si>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</si>
  <si>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</si>
  <si>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</si>
  <si>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</si>
  <si>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</si>
  <si>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</si>
  <si>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</si>
  <si>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</si>
  <si>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</si>
  <si>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</si>
  <si>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</si>
  <si>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</si>
  <si>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</si>
  <si>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</si>
  <si>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</si>
  <si>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</si>
  <si>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</si>
  <si>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</si>
  <si>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</si>
  <si>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</si>
  <si>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</si>
  <si>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</si>
  <si>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</si>
  <si>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</si>
  <si>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</si>
  <si>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</si>
  <si>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</si>
  <si>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</si>
  <si>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</si>
  <si>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</si>
  <si>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</si>
  <si>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</si>
  <si>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</si>
  <si>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</si>
  <si>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</si>
  <si>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</si>
  <si>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</si>
  <si>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</si>
  <si>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</si>
  <si>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</si>
  <si>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</si>
  <si>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</si>
  <si>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</si>
  <si>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</si>
  <si>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</si>
  <si>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</si>
  <si>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</si>
  <si>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</si>
  <si>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</si>
  <si>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</si>
  <si>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</si>
  <si>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</si>
  <si>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</si>
  <si>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</si>
  <si>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</si>
  <si>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</si>
  <si>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</si>
  <si>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</si>
  <si>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</si>
  <si>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</si>
  <si>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</si>
  <si>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</si>
  <si>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</si>
  <si>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</si>
  <si>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</si>
  <si>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</si>
  <si>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</si>
  <si>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</si>
  <si>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</si>
  <si>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</si>
  <si>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</si>
  <si>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</si>
  <si>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</si>
  <si>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</si>
  <si>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</si>
  <si>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</si>
  <si>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</si>
  <si>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</si>
  <si>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</si>
  <si>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</si>
  <si>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</si>
  <si>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</si>
  <si>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</si>
  <si>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</si>
  <si>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</si>
  <si>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</si>
  <si>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</si>
  <si>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</si>
  <si>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</si>
  <si>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</si>
  <si>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</si>
  <si>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</si>
  <si>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</si>
  <si>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</si>
  <si>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</si>
  <si>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</si>
  <si>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</si>
  <si>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</si>
  <si>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</si>
  <si>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</si>
  <si>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</si>
  <si>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</si>
  <si>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</si>
  <si>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</si>
  <si>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</si>
  <si>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</si>
  <si>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</si>
  <si>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</si>
  <si>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</si>
  <si>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</si>
  <si>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</si>
  <si>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</si>
  <si>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</si>
  <si>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</si>
  <si>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</si>
  <si>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</si>
  <si>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</si>
  <si>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</si>
  <si>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</si>
  <si>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</si>
  <si>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</si>
  <si>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</si>
  <si>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</si>
  <si>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</si>
  <si>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</si>
  <si>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</si>
  <si>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</si>
  <si>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</si>
  <si>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</si>
  <si>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</si>
  <si>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</si>
  <si>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</si>
  <si>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</si>
  <si>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</si>
  <si>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</si>
  <si>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</si>
  <si>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</si>
  <si>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</si>
  <si>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</si>
  <si>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</si>
  <si>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</si>
  <si>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</si>
  <si>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</si>
  <si>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</si>
  <si>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</si>
  <si>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</si>
  <si>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</si>
  <si>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</si>
  <si>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</si>
  <si>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</si>
  <si>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</si>
  <si>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</si>
  <si>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</si>
  <si>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</si>
  <si>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</si>
  <si>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</si>
  <si>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</si>
  <si>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</si>
  <si>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</si>
  <si>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</si>
  <si>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</si>
  <si>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</si>
  <si>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</si>
  <si>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</si>
  <si>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</si>
  <si>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</si>
  <si>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</si>
  <si>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</si>
  <si>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</si>
  <si>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</si>
  <si>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</si>
  <si>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</si>
  <si>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</si>
  <si>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</si>
  <si>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</si>
  <si>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</si>
  <si>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</si>
  <si>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</si>
  <si>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</si>
  <si>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</si>
  <si>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</si>
  <si>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</si>
  <si>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</si>
  <si>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</si>
  <si>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</si>
  <si>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</si>
  <si>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</si>
  <si>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</si>
  <si>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</si>
  <si>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</si>
  <si>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</si>
  <si>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</si>
  <si>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</si>
  <si>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</si>
  <si>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</si>
  <si>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</si>
  <si>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</si>
  <si>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</si>
  <si>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</si>
  <si>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</si>
  <si>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</si>
  <si>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</si>
  <si>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</si>
  <si>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</si>
  <si>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</si>
  <si>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</si>
  <si>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</si>
  <si>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</si>
  <si>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</si>
  <si>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</si>
  <si>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</si>
  <si>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</si>
  <si>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</si>
  <si>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</si>
  <si>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</si>
  <si>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</si>
  <si>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</si>
  <si>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</si>
  <si>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</si>
  <si>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</si>
  <si>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</si>
  <si>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</si>
  <si>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</si>
  <si>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</si>
  <si>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</si>
  <si>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</si>
  <si>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</si>
  <si>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</si>
  <si>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</si>
  <si>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</si>
  <si>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</si>
  <si>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</si>
  <si>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</si>
  <si>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</si>
  <si>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</si>
  <si>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</si>
  <si>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</si>
  <si>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</si>
  <si>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</si>
  <si>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</si>
  <si>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</si>
  <si>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</si>
  <si>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</si>
  <si>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</si>
  <si>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</si>
  <si>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</si>
  <si>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</si>
  <si>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</si>
  <si>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</si>
  <si>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</si>
  <si>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</si>
  <si>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</si>
  <si>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</si>
  <si>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</si>
  <si>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</si>
  <si>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</si>
  <si>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</si>
  <si>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</si>
  <si>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</si>
  <si>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</si>
  <si>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</si>
  <si>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</si>
  <si>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</si>
  <si>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</si>
  <si>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</si>
  <si>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</si>
  <si>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</si>
  <si>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</si>
  <si>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</si>
  <si>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</si>
  <si>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</si>
  <si>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</si>
  <si>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</si>
  <si>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</si>
  <si>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</si>
  <si>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</si>
  <si>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</si>
  <si>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</si>
  <si>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</si>
  <si>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</si>
  <si>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</si>
  <si>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</si>
  <si>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</si>
  <si>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</si>
  <si>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</si>
  <si>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</si>
  <si>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</si>
  <si>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</si>
  <si>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</si>
  <si>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</si>
  <si>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</si>
  <si>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</si>
  <si>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</si>
  <si>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</si>
  <si>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</si>
  <si>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</si>
  <si>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</si>
  <si>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</si>
  <si>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</si>
  <si>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</si>
  <si>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</si>
  <si>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</si>
  <si>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</si>
  <si>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</si>
  <si>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</si>
  <si>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</si>
  <si>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</si>
  <si>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</si>
  <si>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</si>
  <si>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</si>
  <si>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</si>
  <si>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</si>
  <si>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</si>
  <si>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</si>
  <si>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</si>
  <si>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</si>
  <si>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</si>
  <si>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</si>
  <si>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</si>
  <si>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</si>
  <si>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</si>
  <si>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</si>
  <si>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</si>
  <si>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</si>
  <si>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</si>
  <si>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</si>
  <si>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</si>
  <si>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</si>
  <si>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</si>
  <si>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</si>
  <si>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</si>
  <si>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</si>
  <si>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</si>
  <si>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</si>
  <si>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</si>
  <si>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</si>
  <si>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</si>
  <si>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</si>
  <si>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</si>
  <si>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</si>
  <si>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</si>
  <si>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</si>
  <si>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</si>
  <si>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</si>
  <si>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</si>
  <si>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</si>
  <si>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</si>
  <si>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</si>
  <si>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</si>
  <si>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</si>
  <si>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</si>
  <si>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</si>
  <si>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</si>
  <si>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</si>
  <si>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</si>
  <si>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</si>
  <si>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</si>
  <si>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</si>
  <si>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</si>
  <si>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</si>
  <si>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</si>
  <si>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</si>
  <si>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</si>
  <si>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</si>
  <si>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</si>
  <si>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</si>
  <si>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</si>
  <si>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</si>
  <si>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</si>
  <si>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</si>
  <si>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</si>
  <si>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</si>
  <si>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</si>
  <si>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</si>
  <si>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</si>
  <si>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</si>
  <si>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</si>
  <si>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</si>
  <si>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</si>
  <si>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</si>
  <si>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</si>
  <si>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</si>
  <si>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</si>
  <si>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</si>
  <si>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</si>
  <si>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</si>
  <si>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</si>
  <si>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</si>
  <si>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</si>
  <si>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</si>
  <si>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</si>
  <si>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</si>
  <si>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</si>
  <si>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</si>
  <si>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</si>
  <si>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</si>
  <si>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</si>
  <si>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</si>
  <si>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</si>
  <si>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</si>
  <si>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</si>
  <si>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</si>
  <si>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</si>
  <si>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</si>
  <si>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</si>
  <si>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</si>
  <si>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</si>
  <si>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</si>
  <si>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</si>
  <si>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</si>
  <si>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</si>
  <si>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</si>
  <si>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</si>
  <si>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</si>
  <si>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</si>
  <si>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</si>
  <si>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</si>
  <si>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</si>
  <si>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</si>
  <si>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</si>
  <si>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</si>
  <si>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</si>
  <si>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</si>
  <si>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</si>
  <si>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</si>
  <si>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</si>
  <si>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</si>
  <si>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</si>
  <si>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</si>
  <si>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</si>
  <si>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</si>
  <si>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</si>
  <si>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</si>
  <si>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</si>
  <si>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</si>
  <si>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</si>
  <si>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</si>
  <si>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</si>
  <si>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</si>
  <si>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</si>
  <si>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</si>
  <si>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</si>
  <si>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</si>
  <si>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</si>
  <si>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</si>
  <si>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</si>
  <si>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</si>
  <si>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</si>
  <si>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</si>
  <si>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</si>
  <si>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</si>
  <si>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</si>
  <si>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</si>
  <si>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</si>
  <si>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</si>
  <si>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</si>
  <si>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</si>
  <si>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</si>
  <si>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</si>
  <si>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</si>
  <si>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</si>
  <si>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</si>
  <si>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</si>
  <si>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</si>
  <si>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</si>
  <si>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</si>
  <si>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</si>
  <si>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</si>
  <si>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</si>
  <si>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</si>
  <si>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</si>
  <si>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</si>
  <si>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</si>
  <si>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</si>
  <si>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</si>
  <si>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</si>
  <si>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</si>
  <si>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</si>
  <si>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</si>
  <si>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</si>
  <si>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</si>
  <si>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</si>
  <si>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</si>
  <si>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</si>
  <si>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</si>
  <si>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</si>
  <si>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</si>
  <si>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</si>
  <si>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</si>
  <si>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</si>
  <si>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</si>
  <si>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</si>
  <si>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</si>
  <si>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</si>
  <si>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</si>
  <si>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</si>
  <si>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</si>
  <si>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</si>
  <si>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</si>
  <si>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</si>
  <si>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</si>
  <si>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</si>
  <si>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</si>
  <si>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</si>
  <si>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</si>
  <si>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</si>
  <si>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</si>
  <si>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</si>
  <si>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</si>
  <si>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</si>
  <si>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</si>
  <si>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</si>
  <si>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</si>
  <si>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</si>
  <si>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</si>
  <si>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</si>
  <si>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</si>
  <si>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</si>
  <si>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</si>
  <si>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</si>
  <si>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</si>
  <si>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</si>
  <si>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</si>
  <si>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</si>
  <si>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</si>
  <si>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</si>
  <si>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</si>
  <si>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</si>
  <si>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</si>
  <si>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</si>
  <si>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</si>
  <si>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</si>
  <si>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</si>
  <si>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</si>
  <si>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</si>
  <si>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</si>
  <si>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</si>
  <si>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</si>
  <si>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</si>
  <si>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</si>
  <si>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</si>
  <si>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</si>
  <si>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</si>
  <si>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</si>
  <si>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</si>
  <si>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</si>
  <si>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</si>
  <si>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</si>
  <si>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</si>
  <si>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</si>
  <si>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</si>
  <si>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</si>
  <si>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</si>
  <si>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</si>
  <si>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</si>
  <si>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</si>
  <si>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</si>
  <si>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</si>
  <si>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</si>
  <si>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</si>
  <si>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</si>
  <si>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</si>
  <si>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</si>
  <si>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</si>
  <si>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</si>
  <si>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</si>
  <si>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</si>
  <si>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</si>
  <si>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</si>
  <si>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</si>
  <si>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</si>
  <si>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</si>
  <si>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</si>
  <si>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</si>
  <si>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</si>
  <si>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</si>
  <si>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</si>
  <si>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</si>
  <si>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</si>
  <si>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</si>
  <si>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</si>
  <si>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</si>
  <si>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</si>
  <si>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</si>
  <si>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</si>
  <si>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</si>
  <si>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</si>
  <si>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</si>
  <si>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</si>
  <si>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</si>
  <si>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</si>
  <si>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</si>
  <si>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</si>
  <si>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</si>
  <si>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</si>
  <si>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</si>
  <si>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</si>
  <si>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</si>
  <si>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</si>
  <si>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</si>
  <si>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</si>
  <si>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</si>
  <si>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</si>
  <si>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</si>
  <si>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</si>
  <si>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</si>
  <si>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</si>
  <si>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</si>
  <si>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</si>
  <si>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</si>
  <si>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</si>
  <si>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</si>
  <si>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</si>
  <si>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</si>
  <si>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</si>
  <si>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</si>
  <si>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</si>
  <si>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</si>
  <si>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</si>
  <si>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</si>
  <si>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</si>
  <si>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</si>
  <si>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</si>
  <si>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</si>
  <si>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</si>
  <si>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</si>
  <si>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</si>
  <si>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</si>
  <si>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</si>
  <si>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</si>
  <si>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</si>
  <si>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</si>
  <si>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</si>
  <si>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</si>
  <si>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</si>
  <si>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</si>
  <si>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</si>
  <si>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</si>
  <si>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</si>
  <si>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</si>
  <si>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</si>
  <si>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</si>
  <si>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</si>
  <si>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</si>
  <si>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</si>
  <si>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</si>
  <si>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</si>
  <si>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</si>
  <si>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</si>
  <si>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</si>
  <si>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</si>
  <si>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</si>
  <si>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</si>
  <si>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</si>
  <si>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</si>
  <si>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</si>
  <si>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</si>
  <si>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</si>
  <si>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</si>
  <si>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</si>
  <si>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</si>
  <si>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</si>
  <si>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</si>
  <si>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</si>
  <si>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</si>
  <si>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</si>
  <si>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</si>
  <si>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</si>
  <si>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</si>
  <si>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</si>
  <si>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</si>
  <si>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</si>
  <si>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</si>
  <si>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</si>
  <si>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</si>
  <si>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</si>
  <si>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</si>
  <si>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</si>
  <si>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</si>
  <si>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</si>
  <si>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</si>
  <si>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</si>
  <si>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</si>
  <si>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</si>
  <si>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</si>
  <si>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</si>
  <si>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</si>
  <si>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</si>
  <si>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</si>
  <si>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</si>
  <si>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</si>
  <si>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</si>
  <si>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</si>
  <si>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</si>
  <si>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</si>
  <si>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</si>
  <si>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</si>
  <si>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</si>
  <si>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</si>
  <si>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</si>
  <si>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</si>
  <si>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</si>
  <si>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</si>
  <si>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</si>
  <si>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</si>
  <si>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</si>
  <si>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</si>
  <si>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</si>
  <si>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</si>
  <si>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</si>
  <si>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</si>
  <si>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</si>
  <si>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</si>
  <si>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</si>
  <si>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</si>
  <si>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</si>
  <si>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</si>
  <si>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</si>
  <si>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</si>
  <si>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</si>
  <si>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</si>
  <si>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</si>
  <si>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</si>
  <si>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</si>
  <si>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</si>
  <si>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</si>
  <si>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</si>
  <si>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</si>
  <si>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</si>
  <si>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</si>
  <si>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</si>
  <si>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</si>
  <si>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</si>
  <si>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</si>
  <si>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</si>
  <si>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</si>
  <si>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</si>
  <si>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</si>
  <si>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</si>
  <si>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</si>
  <si>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</si>
  <si>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</si>
  <si>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</si>
  <si>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</si>
  <si>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</si>
  <si>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</si>
  <si>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</si>
  <si>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</si>
  <si>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</si>
  <si>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</si>
  <si>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</si>
  <si>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</si>
  <si>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</si>
  <si>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</si>
  <si>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</si>
  <si>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</si>
  <si>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</si>
  <si>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</si>
  <si>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</si>
  <si>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</si>
  <si>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</si>
  <si>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</si>
  <si>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</si>
  <si>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</si>
  <si>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</si>
  <si>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</si>
  <si>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</si>
  <si>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</si>
  <si>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</si>
  <si>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</si>
  <si>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</si>
  <si>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</si>
  <si>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</si>
  <si>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</si>
  <si>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</si>
  <si>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</si>
  <si>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</si>
  <si>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</si>
  <si>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</si>
  <si>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</si>
  <si>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</si>
  <si>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</si>
  <si>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</si>
  <si>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</si>
  <si>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</si>
  <si>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</si>
  <si>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</si>
  <si>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</si>
  <si>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</si>
  <si>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</si>
  <si>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</si>
  <si>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</si>
  <si>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</si>
  <si>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</si>
  <si>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</si>
  <si>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</si>
  <si>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</si>
  <si>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</si>
  <si>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</si>
  <si>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</si>
  <si>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</si>
  <si>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</si>
  <si>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</si>
  <si>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</si>
  <si>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</si>
  <si>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</si>
  <si>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</si>
  <si>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</si>
  <si>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</si>
  <si>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</si>
  <si>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</si>
  <si>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</si>
  <si>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</si>
  <si>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</si>
  <si>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</si>
  <si>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</si>
  <si>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</si>
  <si>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</si>
  <si>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</si>
  <si>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</si>
  <si>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</si>
  <si>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</si>
  <si>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</si>
  <si>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</si>
  <si>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</si>
  <si>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</si>
  <si>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</si>
  <si>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</si>
  <si>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</si>
  <si>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</si>
  <si>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</si>
  <si>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</si>
  <si>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</si>
  <si>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</si>
  <si>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</si>
  <si>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</si>
  <si>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</si>
  <si>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</si>
  <si>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</si>
  <si>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</si>
  <si>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</si>
  <si>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</si>
  <si>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</si>
  <si>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</si>
  <si>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</si>
  <si>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</si>
  <si>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</si>
  <si>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</si>
  <si>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</si>
  <si>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</si>
  <si>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</si>
  <si>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</si>
  <si>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</si>
  <si>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</si>
  <si>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</si>
  <si>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</si>
  <si>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</si>
  <si>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</si>
  <si>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</si>
  <si>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</si>
  <si>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</si>
  <si>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</si>
  <si>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</si>
  <si>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</si>
  <si>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</si>
  <si>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</si>
  <si>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</si>
  <si>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</si>
  <si>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</si>
  <si>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</si>
  <si>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</si>
  <si>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</si>
  <si>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</si>
  <si>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</si>
  <si>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</si>
  <si>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</si>
  <si>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</si>
  <si>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</si>
  <si>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</si>
  <si>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</si>
  <si>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</si>
  <si>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</si>
  <si>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</si>
  <si>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</si>
  <si>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</si>
  <si>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</si>
  <si>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</si>
  <si>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</si>
  <si>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</si>
  <si>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</si>
  <si>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</si>
  <si>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</si>
  <si>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</si>
  <si>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</si>
  <si>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</si>
  <si>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</si>
  <si>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</si>
  <si>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</si>
  <si>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</si>
  <si>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</si>
  <si>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</si>
  <si>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</si>
  <si>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</si>
  <si>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</si>
  <si>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</si>
  <si>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</si>
  <si>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</si>
  <si>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</si>
  <si>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</si>
  <si>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</si>
  <si>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</si>
  <si>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</si>
  <si>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</si>
  <si>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</si>
  <si>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</si>
  <si>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</si>
  <si>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</si>
  <si>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</si>
  <si>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</si>
  <si>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</si>
  <si>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</si>
  <si>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</si>
  <si>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</si>
  <si>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</si>
  <si>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</si>
  <si>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</si>
  <si>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</si>
  <si>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</si>
  <si>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</si>
  <si>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</si>
  <si>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</si>
  <si>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</si>
  <si>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</si>
  <si>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</si>
  <si>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</si>
  <si>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</si>
  <si>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</si>
  <si>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</si>
  <si>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</si>
  <si>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</si>
  <si>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</si>
  <si>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</si>
  <si>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</si>
  <si>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</si>
  <si>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</si>
  <si>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</si>
  <si>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</si>
  <si>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</si>
  <si>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</si>
  <si>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</si>
  <si>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</si>
  <si>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</si>
  <si>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</si>
  <si>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</si>
  <si>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</si>
  <si>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</si>
  <si>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</si>
  <si>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</si>
  <si>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</si>
  <si>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</si>
  <si>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</si>
  <si>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</si>
  <si>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</si>
  <si>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</si>
  <si>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</si>
  <si>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</si>
  <si>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</si>
  <si>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</si>
  <si>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</si>
  <si>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</si>
  <si>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</si>
  <si>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</si>
  <si>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</si>
  <si>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</si>
  <si>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</si>
  <si>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</si>
  <si>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</si>
  <si>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</si>
  <si>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</si>
  <si>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</si>
  <si>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</si>
  <si>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</si>
  <si>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</si>
  <si>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</si>
  <si>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</si>
  <si>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</si>
  <si>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</si>
  <si>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</si>
  <si>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</si>
  <si>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</si>
  <si>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</si>
  <si>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</si>
  <si>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</si>
  <si>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</si>
  <si>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</si>
  <si>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</si>
  <si>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</si>
  <si>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</si>
  <si>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</si>
  <si>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</si>
  <si>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</si>
  <si>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</si>
  <si>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</si>
  <si>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</si>
  <si>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</si>
  <si>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</si>
  <si>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</si>
  <si>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</si>
  <si>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</si>
  <si>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</si>
  <si>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</si>
  <si>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</si>
  <si>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</si>
  <si>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</si>
  <si>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</si>
  <si>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</si>
  <si>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</si>
  <si>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</si>
  <si>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</si>
  <si>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</si>
  <si>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</si>
  <si>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</si>
  <si>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</si>
  <si>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</si>
  <si>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</si>
  <si>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</si>
  <si>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</si>
  <si>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</si>
  <si>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</si>
  <si>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</si>
  <si>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</si>
  <si>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</si>
  <si>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</si>
  <si>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</si>
  <si>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</si>
  <si>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</si>
  <si>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</si>
  <si>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</si>
  <si>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</si>
  <si>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</si>
  <si>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</si>
  <si>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</si>
  <si>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</si>
  <si>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</si>
  <si>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</si>
  <si>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</si>
  <si>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</si>
  <si>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</si>
  <si>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</si>
  <si>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</si>
  <si>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</si>
  <si>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</si>
  <si>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</si>
  <si>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</si>
  <si>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</si>
  <si>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</si>
  <si>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</si>
  <si>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</si>
  <si>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</si>
  <si>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</si>
  <si>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</si>
  <si>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</si>
  <si>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</si>
  <si>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</si>
  <si>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</si>
  <si>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</si>
  <si>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</si>
  <si>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</si>
  <si>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</si>
  <si>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</si>
  <si>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</si>
  <si>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</si>
  <si>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</si>
  <si>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</si>
  <si>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</si>
  <si>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</si>
  <si>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</si>
  <si>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</si>
  <si>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</si>
  <si>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</si>
  <si>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</si>
  <si>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</si>
  <si>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</si>
  <si>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</si>
  <si>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</si>
  <si>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</si>
  <si>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</si>
  <si>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</si>
  <si>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</si>
  <si>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</si>
  <si>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</si>
  <si>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</si>
  <si>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</si>
  <si>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</si>
  <si>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</si>
  <si>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</si>
  <si>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</si>
  <si>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</si>
  <si>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</si>
  <si>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</si>
  <si>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</si>
  <si>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</si>
  <si>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</si>
  <si>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</si>
  <si>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</si>
  <si>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</si>
  <si>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</si>
  <si>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</si>
  <si>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</si>
  <si>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</si>
  <si>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</si>
  <si>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</si>
  <si>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</si>
  <si>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</si>
  <si>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</si>
  <si>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</si>
  <si>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</si>
  <si>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</si>
  <si>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</si>
  <si>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</si>
  <si>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</si>
  <si>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</si>
  <si>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</si>
  <si>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</si>
  <si>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</si>
  <si>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</si>
  <si>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</si>
  <si>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</si>
  <si>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</si>
  <si>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</si>
  <si>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</si>
  <si>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</si>
  <si>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</si>
  <si>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</si>
  <si>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</si>
  <si>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</si>
  <si>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</si>
  <si>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</si>
  <si>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</si>
  <si>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</si>
  <si>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</si>
  <si>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</si>
  <si>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</si>
  <si>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</si>
  <si>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</si>
  <si>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</si>
  <si>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</si>
  <si>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</si>
  <si>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</si>
  <si>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</si>
  <si>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</si>
  <si>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</si>
  <si>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</si>
  <si>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</si>
  <si>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</si>
  <si>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</si>
  <si>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</si>
  <si>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</si>
  <si>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</si>
  <si>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</si>
  <si>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</si>
  <si>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</si>
  <si>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</si>
  <si>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</si>
  <si>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</si>
  <si>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</si>
  <si>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</si>
  <si>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</si>
  <si>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</si>
  <si>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</si>
  <si>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</si>
  <si>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</si>
  <si>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</si>
  <si>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</si>
  <si>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</si>
  <si>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</si>
  <si>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</si>
  <si>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</si>
  <si>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</si>
  <si>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</si>
  <si>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</si>
  <si>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</si>
  <si>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</si>
  <si>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</si>
  <si>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</si>
  <si>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</si>
  <si>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</si>
  <si>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</si>
  <si>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</si>
  <si>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</si>
  <si>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</si>
  <si>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</si>
  <si>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</si>
  <si>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</si>
  <si>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</si>
  <si>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</si>
  <si>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</si>
  <si>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</si>
  <si>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</si>
  <si>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</si>
  <si>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</si>
  <si>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</si>
  <si>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</si>
  <si>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</si>
  <si>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</si>
  <si>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</si>
  <si>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</si>
  <si>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</si>
  <si>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</si>
  <si>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</si>
  <si>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</si>
  <si>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</si>
  <si>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</si>
  <si>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</si>
  <si>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</si>
  <si>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</si>
  <si>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</si>
  <si>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</si>
  <si>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</si>
  <si>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</si>
  <si>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</si>
  <si>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</si>
  <si>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</si>
  <si>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</si>
  <si>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</si>
  <si>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</si>
  <si>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</si>
  <si>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</si>
  <si>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</si>
  <si>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</si>
  <si>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</si>
  <si>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</si>
  <si>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</si>
  <si>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</si>
  <si>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</si>
  <si>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</si>
  <si>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</si>
  <si>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</si>
  <si>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</si>
  <si>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</si>
  <si>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</si>
  <si>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</si>
  <si>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</si>
  <si>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</si>
  <si>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</si>
  <si>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</si>
  <si>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</si>
  <si>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</si>
  <si>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</si>
  <si>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</si>
  <si>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</si>
  <si>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</si>
  <si>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</si>
  <si>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</si>
  <si>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</si>
  <si>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</si>
  <si>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</si>
  <si>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</si>
  <si>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</si>
  <si>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</si>
  <si>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</si>
  <si>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</si>
  <si>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</si>
  <si>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</si>
  <si>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</si>
  <si>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</si>
  <si>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</si>
  <si>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</si>
  <si>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</si>
  <si>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</si>
  <si>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</si>
  <si>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</si>
  <si>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</si>
  <si>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</si>
  <si>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</si>
  <si>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</si>
  <si>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</si>
  <si>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</si>
  <si>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</si>
  <si>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</si>
  <si>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</si>
  <si>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</si>
  <si>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</si>
  <si>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</si>
  <si>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</si>
  <si>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</si>
  <si>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</si>
  <si>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</si>
  <si>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</si>
  <si>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</si>
  <si>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</si>
  <si>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</si>
  <si>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</si>
  <si>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</si>
  <si>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</si>
  <si>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</si>
  <si>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</si>
  <si>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</si>
  <si>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</si>
  <si>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</si>
  <si>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</si>
  <si>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</si>
  <si>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</si>
  <si>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</si>
  <si>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</si>
  <si>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</si>
  <si>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</si>
  <si>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</si>
  <si>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</si>
  <si>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</si>
  <si>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</si>
  <si>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</si>
  <si>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</si>
  <si>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</si>
  <si>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</si>
  <si>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</si>
  <si>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</si>
  <si>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</si>
  <si>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</si>
  <si>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</si>
  <si>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</si>
  <si>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</si>
  <si>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</si>
  <si>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</si>
  <si>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</si>
  <si>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</si>
  <si>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</si>
  <si>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</si>
  <si>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</si>
  <si>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</si>
  <si>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</si>
  <si>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</si>
  <si>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</si>
  <si>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</si>
  <si>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</si>
  <si>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</si>
  <si>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</si>
  <si>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</si>
  <si>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</si>
  <si>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</si>
  <si>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</si>
  <si>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</si>
  <si>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</si>
  <si>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</si>
  <si>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</si>
  <si>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</si>
  <si>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</si>
  <si>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</si>
  <si>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</si>
  <si>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</si>
  <si>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</si>
  <si>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</si>
  <si>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</si>
  <si>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</si>
  <si>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</si>
  <si>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</si>
  <si>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</si>
  <si>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</si>
  <si>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</si>
  <si>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</si>
  <si>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</si>
  <si>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</si>
  <si>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</si>
  <si>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</si>
  <si>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</si>
  <si>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</si>
  <si>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</si>
  <si>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</si>
  <si>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</si>
  <si>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</si>
  <si>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</si>
  <si>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</si>
  <si>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</si>
  <si>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</si>
  <si>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</si>
  <si>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</si>
  <si>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</si>
  <si>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</si>
  <si>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</si>
  <si>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</si>
  <si>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</si>
  <si>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</si>
  <si>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</si>
  <si>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</si>
  <si>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</si>
  <si>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</si>
  <si>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</si>
  <si>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</si>
  <si>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</si>
  <si>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</si>
  <si>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</si>
  <si>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</si>
  <si>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</si>
  <si>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</si>
  <si>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</si>
  <si>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</si>
  <si>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</si>
  <si>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</si>
  <si>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</si>
  <si>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</si>
  <si>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</si>
  <si>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</si>
  <si>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</si>
  <si>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</si>
  <si>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</si>
  <si>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</si>
  <si>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</si>
  <si>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</si>
  <si>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</si>
  <si>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</si>
  <si>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</si>
  <si>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</si>
  <si>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</si>
  <si>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</si>
  <si>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</si>
  <si>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</si>
  <si>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</si>
  <si>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</si>
  <si>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</si>
  <si>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</si>
  <si>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</si>
  <si>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</si>
  <si>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</si>
  <si>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</si>
  <si>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</si>
  <si>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</si>
  <si>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</si>
  <si>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</si>
  <si>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</si>
  <si>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</si>
  <si>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</si>
  <si>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</si>
  <si>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</si>
  <si>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</si>
  <si>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</si>
  <si>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</si>
  <si>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</si>
  <si>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</si>
  <si>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</si>
  <si>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</si>
  <si>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</si>
  <si>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</si>
  <si>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</si>
  <si>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</si>
  <si>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</si>
  <si>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</si>
  <si>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</si>
  <si>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</si>
  <si>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</si>
  <si>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</si>
  <si>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</si>
  <si>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</si>
  <si>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</si>
  <si>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</si>
  <si>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</si>
  <si>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</si>
  <si>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</si>
  <si>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</si>
  <si>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</si>
  <si>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</si>
  <si>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</si>
  <si>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</si>
  <si>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</si>
  <si>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</si>
  <si>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</si>
  <si>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</si>
  <si>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</si>
  <si>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</si>
  <si>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</si>
  <si>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</si>
  <si>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</si>
  <si>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</si>
  <si>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</si>
  <si>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</si>
  <si>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</si>
  <si>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</si>
  <si>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</si>
  <si>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</si>
  <si>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</si>
  <si>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</si>
  <si>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</si>
  <si>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</si>
  <si>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</si>
  <si>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</si>
  <si>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</si>
  <si>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</si>
  <si>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</si>
  <si>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</si>
  <si>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</si>
  <si>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</si>
  <si>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</si>
  <si>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</si>
  <si>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</si>
  <si>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</si>
  <si>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</si>
  <si>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</si>
  <si>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</si>
  <si>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</si>
  <si>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</si>
  <si>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</si>
  <si>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</si>
  <si>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</si>
  <si>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</si>
  <si>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</si>
  <si>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</si>
  <si>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</si>
  <si>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</si>
  <si>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</si>
  <si>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</si>
  <si>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</si>
  <si>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</si>
  <si>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</si>
  <si>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</si>
  <si>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</si>
  <si>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</si>
  <si>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</si>
  <si>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</si>
  <si>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</si>
  <si>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</si>
  <si>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</si>
  <si>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</si>
  <si>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</si>
  <si>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</si>
  <si>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</si>
  <si>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</si>
  <si>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</si>
  <si>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</si>
  <si>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</si>
  <si>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</si>
  <si>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</si>
  <si>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</si>
  <si>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</si>
  <si>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</si>
  <si>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</si>
  <si>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</si>
  <si>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</si>
  <si>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</si>
  <si>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</si>
  <si>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</si>
  <si>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</si>
  <si>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</si>
  <si>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</si>
  <si>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</si>
  <si>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</si>
  <si>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</si>
  <si>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</si>
  <si>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</si>
  <si>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</si>
  <si>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</si>
  <si>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</si>
  <si>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</si>
  <si>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</si>
  <si>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</si>
  <si>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</si>
  <si>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</si>
  <si>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</si>
  <si>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</si>
  <si>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</si>
  <si>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</si>
  <si>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</si>
  <si>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</si>
  <si>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</si>
  <si>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</si>
  <si>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</si>
  <si>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</si>
  <si>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</si>
  <si>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</si>
  <si>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</si>
  <si>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</si>
  <si>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</si>
  <si>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</si>
  <si>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</si>
  <si>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</si>
  <si>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</si>
  <si>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</si>
  <si>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</si>
  <si>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</si>
  <si>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</si>
  <si>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</si>
  <si>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</si>
  <si>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</si>
  <si>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</si>
  <si>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</si>
  <si>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</si>
  <si>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</si>
  <si>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</si>
  <si>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</si>
  <si>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</si>
  <si>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</si>
  <si>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</si>
  <si>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</si>
  <si>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</si>
  <si>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</si>
  <si>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</si>
  <si>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</si>
  <si>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</si>
  <si>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</si>
  <si>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</si>
  <si>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</si>
  <si>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</si>
  <si>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</si>
  <si>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</si>
  <si>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</si>
  <si>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</si>
  <si>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</si>
  <si>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</si>
  <si>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</si>
  <si>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</si>
  <si>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</si>
  <si>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</si>
  <si>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</si>
  <si>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</si>
  <si>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</si>
  <si>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</si>
  <si>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</si>
  <si>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</si>
  <si>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</si>
  <si>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</si>
  <si>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</si>
  <si>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</si>
  <si>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</si>
  <si>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</si>
  <si>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</si>
  <si>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</si>
  <si>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</si>
  <si>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</si>
  <si>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</si>
  <si>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</si>
  <si>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</si>
  <si>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</si>
  <si>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</si>
  <si>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</si>
  <si>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</si>
  <si>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</si>
  <si>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</si>
  <si>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</si>
  <si>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</si>
  <si>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</si>
  <si>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</si>
  <si>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</si>
  <si>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</si>
  <si>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</si>
  <si>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</si>
  <si>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</si>
  <si>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</si>
  <si>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</si>
  <si>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</si>
  <si>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</si>
  <si>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</si>
  <si>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</si>
  <si>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</si>
  <si>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</si>
  <si>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</si>
  <si>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</si>
  <si>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</si>
  <si>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</si>
  <si>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</si>
  <si>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</si>
  <si>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</si>
  <si>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</si>
  <si>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</si>
  <si>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</si>
  <si>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</si>
  <si>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</si>
  <si>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</si>
  <si>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</si>
  <si>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</si>
  <si>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</si>
  <si>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</si>
  <si>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</si>
  <si>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</si>
  <si>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</si>
  <si>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</si>
  <si>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</si>
  <si>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</si>
  <si>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</si>
  <si>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</si>
  <si>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</si>
  <si>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</si>
  <si>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</si>
  <si>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</si>
  <si>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</si>
  <si>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</si>
  <si>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</si>
  <si>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</si>
  <si>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</si>
  <si>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</si>
  <si>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</si>
  <si>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</si>
  <si>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</si>
  <si>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</si>
  <si>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</si>
  <si>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</si>
  <si>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</si>
  <si>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</si>
  <si>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</si>
  <si>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</si>
  <si>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</si>
  <si>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</si>
  <si>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</si>
  <si>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</si>
  <si>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</si>
  <si>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</si>
  <si>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</si>
  <si>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</si>
  <si>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</si>
  <si>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</si>
  <si>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</si>
  <si>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</si>
  <si>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</si>
  <si>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</si>
  <si>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</si>
  <si>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</si>
  <si>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</si>
  <si>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</si>
  <si>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</si>
  <si>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</si>
  <si>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</si>
  <si>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</si>
  <si>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</si>
  <si>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</si>
  <si>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</si>
  <si>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</si>
  <si>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</si>
  <si>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</si>
  <si>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</si>
  <si>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</si>
  <si>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</si>
  <si>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</si>
  <si>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</si>
  <si>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</si>
  <si>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</si>
  <si>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</si>
  <si>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</si>
  <si>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</si>
  <si>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</si>
  <si>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</si>
  <si>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</si>
  <si>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</si>
  <si>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</si>
  <si>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</si>
  <si>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</si>
  <si>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</si>
  <si>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</si>
  <si>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</si>
  <si>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</si>
  <si>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</si>
  <si>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</si>
  <si>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</si>
  <si>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</si>
  <si>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</si>
  <si>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</si>
  <si>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</si>
  <si>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</si>
  <si>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</si>
  <si>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</si>
  <si>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</si>
  <si>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</si>
  <si>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</si>
  <si>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</si>
  <si>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</si>
  <si>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</si>
  <si>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</si>
  <si>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</si>
  <si>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</si>
  <si>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</si>
  <si>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</si>
  <si>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</si>
  <si>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</si>
  <si>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</si>
  <si>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</si>
  <si>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</si>
  <si>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</si>
  <si>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</si>
  <si>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</si>
  <si>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</si>
  <si>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</si>
  <si>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</si>
  <si>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</si>
  <si>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</si>
  <si>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</si>
  <si>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</si>
  <si>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</si>
  <si>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</si>
  <si>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</si>
  <si>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</si>
  <si>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</si>
  <si>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</si>
  <si>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</si>
  <si>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</si>
  <si>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</si>
  <si>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</si>
  <si>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</si>
  <si>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</si>
  <si>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</si>
  <si>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</si>
  <si>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</si>
  <si>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</si>
  <si>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</si>
  <si>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</si>
  <si>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</si>
  <si>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</si>
  <si>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</si>
  <si>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</si>
  <si>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</si>
  <si>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</si>
  <si>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</si>
  <si>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</si>
  <si>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</si>
  <si>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</si>
  <si>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</si>
  <si>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</si>
  <si>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</si>
  <si>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</si>
  <si>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</si>
  <si>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</si>
  <si>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</si>
  <si>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</si>
  <si>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</si>
  <si>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</si>
  <si>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</si>
  <si>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</si>
  <si>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</si>
  <si>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</si>
  <si>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</si>
  <si>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</si>
  <si>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</si>
  <si>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</si>
  <si>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</si>
  <si>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</si>
  <si>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</si>
  <si>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</si>
  <si>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</si>
  <si>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</si>
  <si>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</si>
  <si>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</si>
  <si>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</si>
  <si>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</si>
  <si>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</si>
  <si>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</si>
  <si>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</si>
  <si>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</si>
  <si>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</si>
  <si>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</si>
  <si>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</si>
  <si>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</si>
  <si>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</si>
  <si>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</si>
  <si>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</si>
  <si>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</si>
  <si>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</si>
  <si>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</si>
  <si>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</si>
  <si>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</si>
  <si>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</si>
  <si>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</si>
  <si>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</si>
  <si>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</si>
  <si>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</si>
  <si>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</si>
  <si>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</si>
  <si>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</si>
  <si>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</si>
  <si>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</si>
  <si>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</si>
  <si>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</si>
  <si>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</si>
  <si>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</si>
  <si>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</si>
  <si>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</si>
  <si>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</si>
  <si>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</si>
  <si>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</si>
  <si>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</si>
  <si>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</si>
  <si>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</si>
  <si>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</si>
  <si>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</si>
  <si>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</si>
  <si>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</si>
  <si>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</si>
  <si>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</si>
  <si>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</si>
  <si>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</si>
  <si>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</si>
  <si>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</si>
  <si>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</si>
  <si>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</si>
  <si>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</si>
  <si>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</si>
  <si>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</si>
  <si>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</si>
  <si>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</si>
  <si>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</si>
  <si>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</si>
  <si>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</si>
  <si>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</si>
  <si>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</si>
  <si>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</si>
  <si>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</si>
  <si>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</si>
  <si>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</si>
  <si>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</si>
  <si>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</si>
  <si>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</si>
  <si>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</si>
  <si>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</si>
  <si>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</si>
  <si>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</si>
  <si>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</si>
  <si>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</si>
  <si>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</si>
  <si>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</si>
  <si>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</si>
  <si>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</si>
  <si>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</si>
  <si>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</si>
  <si>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</si>
  <si>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</si>
  <si>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</si>
  <si>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</si>
  <si>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</si>
  <si>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</si>
  <si>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</si>
  <si>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</si>
  <si>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</si>
  <si>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</si>
  <si>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</si>
  <si>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</si>
  <si>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</si>
  <si>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</si>
  <si>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</si>
  <si>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</si>
  <si>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</si>
  <si>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</si>
  <si>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</si>
  <si>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</si>
  <si>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</si>
  <si>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</si>
  <si>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</si>
  <si>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</si>
  <si>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</si>
  <si>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</si>
  <si>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</si>
  <si>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</si>
  <si>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</si>
  <si>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</si>
  <si>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</si>
  <si>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</si>
  <si>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</si>
  <si>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</si>
  <si>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</si>
  <si>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</si>
  <si>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</si>
  <si>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</si>
  <si>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</si>
  <si>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</si>
  <si>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</si>
  <si>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</si>
  <si>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</si>
  <si>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</si>
  <si>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</si>
  <si>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</si>
  <si>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</si>
  <si>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</si>
  <si>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</si>
  <si>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</si>
  <si>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</si>
  <si>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</si>
  <si>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</si>
  <si>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</si>
  <si>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</si>
  <si>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</si>
  <si>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</si>
  <si>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</si>
  <si>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</si>
  <si>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</si>
  <si>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</si>
  <si>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</si>
  <si>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</si>
  <si>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</si>
  <si>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</si>
  <si>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</si>
  <si>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</si>
  <si>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</si>
  <si>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</si>
  <si>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</si>
  <si>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</si>
  <si>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</si>
  <si>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</si>
  <si>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</si>
  <si>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</si>
  <si>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</si>
  <si>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</si>
  <si>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</si>
  <si>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</si>
  <si>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</si>
  <si>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</si>
  <si>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</si>
  <si>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</si>
  <si>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</si>
  <si>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</si>
  <si>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</si>
  <si>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</si>
  <si>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</si>
  <si>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</si>
  <si>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</si>
  <si>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</si>
  <si>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</si>
  <si>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</si>
  <si>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</si>
  <si>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</si>
  <si>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</si>
  <si>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</si>
  <si>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</si>
  <si>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</si>
  <si>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</si>
  <si>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</si>
  <si>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</si>
  <si>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</si>
  <si>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</si>
  <si>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</si>
  <si>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</si>
  <si>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</si>
  <si>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</si>
  <si>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</si>
  <si>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</si>
  <si>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</si>
  <si>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</si>
  <si>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</si>
  <si>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</si>
  <si>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</si>
  <si>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</si>
  <si>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</si>
  <si>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</si>
  <si>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</si>
  <si>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</si>
  <si>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</si>
  <si>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</si>
  <si>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</si>
  <si>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</si>
  <si>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</si>
  <si>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</si>
  <si>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</si>
  <si>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</si>
  <si>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</si>
  <si>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</si>
  <si>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</si>
  <si>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</si>
  <si>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</si>
  <si>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</si>
  <si>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</si>
  <si>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</si>
  <si>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</si>
  <si>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</si>
  <si>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</si>
  <si>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</si>
  <si>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</si>
  <si>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</si>
  <si>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</si>
  <si>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</si>
  <si>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</si>
  <si>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</si>
  <si>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</si>
  <si>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</si>
  <si>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</si>
  <si>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</si>
  <si>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</si>
  <si>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</si>
  <si>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</si>
  <si>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</si>
  <si>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</si>
  <si>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</si>
  <si>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</si>
  <si>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</si>
  <si>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</si>
  <si>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</si>
  <si>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</si>
  <si>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</si>
  <si>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</si>
  <si>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</si>
  <si>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</si>
  <si>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</si>
  <si>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</si>
  <si>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</si>
  <si>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</si>
  <si>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</si>
  <si>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</si>
  <si>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</si>
  <si>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</si>
  <si>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</si>
  <si>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</si>
  <si>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</si>
  <si>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</si>
  <si>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</si>
  <si>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</si>
  <si>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</si>
  <si>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</si>
  <si>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</si>
  <si>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</si>
  <si>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</si>
  <si>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</si>
  <si>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</si>
  <si>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</si>
  <si>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</si>
  <si>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</si>
  <si>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</si>
  <si>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</si>
  <si>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</si>
  <si>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</si>
  <si>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</si>
  <si>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</si>
  <si>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</si>
  <si>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</si>
  <si>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</si>
  <si>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</si>
  <si>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</si>
  <si>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</si>
  <si>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</si>
  <si>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</si>
  <si>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</si>
  <si>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</si>
  <si>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</si>
  <si>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</si>
  <si>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</si>
  <si>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</si>
  <si>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</si>
  <si>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</si>
  <si>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</si>
  <si>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</si>
  <si>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</si>
  <si>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</si>
  <si>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</si>
  <si>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</si>
  <si>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</si>
  <si>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</si>
  <si>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</si>
  <si>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</si>
  <si>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</si>
  <si>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</si>
  <si>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</si>
  <si>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</si>
  <si>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</si>
  <si>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</si>
  <si>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</si>
  <si>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</si>
  <si>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</si>
  <si>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</si>
  <si>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</si>
  <si>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</si>
  <si>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</si>
  <si>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</si>
  <si>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</si>
  <si>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</si>
  <si>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</si>
  <si>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</si>
  <si>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</si>
  <si>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</si>
  <si>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</si>
  <si>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</si>
  <si>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</si>
  <si>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</si>
  <si>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</si>
  <si>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</si>
  <si>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</si>
  <si>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</si>
  <si>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</si>
  <si>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</si>
  <si>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</si>
  <si>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</si>
  <si>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</si>
  <si>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</si>
  <si>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</si>
  <si>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</si>
  <si>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</si>
  <si>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</si>
  <si>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</si>
  <si>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</si>
  <si>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</si>
  <si>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</si>
  <si>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</si>
  <si>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</si>
  <si>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</si>
  <si>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</si>
  <si>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</si>
  <si>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</si>
  <si>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</si>
  <si>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</si>
  <si>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</si>
  <si>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</si>
  <si>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</si>
  <si>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</si>
  <si>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</si>
  <si>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</si>
  <si>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</si>
  <si>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</si>
  <si>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</si>
  <si>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</si>
  <si>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</si>
  <si>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</si>
  <si>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</si>
  <si>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</si>
  <si>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</si>
  <si>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</si>
  <si>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</si>
  <si>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</si>
  <si>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</si>
  <si>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</si>
  <si>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</si>
  <si>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</si>
  <si>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</si>
  <si>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</si>
  <si>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</si>
  <si>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</si>
  <si>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</si>
  <si>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</si>
  <si>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</si>
  <si>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</si>
  <si>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</si>
  <si>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</si>
  <si>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</si>
  <si>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</si>
  <si>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</si>
  <si>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</si>
  <si>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</si>
  <si>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</si>
  <si>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</si>
  <si>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</si>
  <si>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</si>
  <si>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</si>
  <si>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</si>
  <si>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</si>
  <si>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</si>
  <si>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</si>
  <si>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</si>
  <si>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</si>
  <si>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</si>
  <si>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</si>
  <si>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</si>
  <si>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</si>
  <si>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</si>
  <si>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</si>
  <si>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</si>
  <si>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</si>
  <si>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</si>
  <si>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</si>
  <si>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</si>
  <si>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</si>
  <si>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</si>
  <si>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</si>
  <si>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</si>
  <si>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</si>
  <si>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</si>
  <si>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</si>
  <si>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</si>
  <si>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</si>
  <si>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</si>
  <si>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</si>
  <si>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</si>
  <si>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</si>
  <si>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</si>
  <si>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</si>
  <si>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</si>
  <si>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</si>
  <si>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</si>
  <si>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</si>
  <si>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</si>
  <si>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</si>
  <si>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</si>
  <si>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</si>
  <si>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</si>
  <si>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</si>
  <si>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</si>
  <si>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</si>
  <si>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</si>
  <si>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</si>
  <si>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</si>
  <si>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</si>
  <si>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</si>
  <si>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</si>
  <si>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</si>
  <si>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</si>
  <si>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</si>
  <si>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</si>
  <si>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</si>
  <si>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</si>
  <si>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</si>
  <si>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</si>
  <si>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</si>
  <si>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</si>
  <si>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</si>
  <si>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</si>
  <si>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</si>
  <si>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</si>
  <si>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</si>
  <si>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</si>
  <si>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</si>
  <si>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</si>
  <si>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</si>
  <si>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</si>
  <si>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</si>
  <si>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</si>
  <si>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</si>
  <si>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</si>
  <si>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</si>
  <si>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</si>
  <si>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</si>
  <si>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</si>
  <si>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</si>
  <si>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</si>
  <si>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</si>
  <si>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</si>
  <si>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</si>
  <si>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</si>
  <si>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</si>
  <si>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</si>
  <si>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</si>
  <si>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</si>
  <si>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</si>
  <si>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</si>
  <si>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</si>
  <si>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</si>
  <si>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</si>
  <si>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</si>
  <si>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</si>
  <si>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</si>
  <si>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</si>
  <si>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</si>
  <si>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</si>
  <si>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</si>
  <si>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</si>
  <si>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</si>
  <si>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</si>
  <si>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</si>
  <si>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</si>
  <si>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</si>
  <si>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</si>
  <si>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</si>
  <si>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</si>
  <si>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</si>
  <si>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</si>
  <si>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</si>
  <si>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</si>
  <si>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</si>
  <si>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</si>
  <si>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</si>
  <si>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</si>
  <si>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</si>
  <si>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</si>
  <si>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</si>
  <si>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</si>
  <si>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</si>
  <si>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</si>
  <si>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</si>
  <si>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</si>
  <si>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</si>
  <si>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</si>
  <si>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</si>
  <si>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</si>
  <si>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</si>
  <si>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</si>
  <si>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</si>
  <si>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</si>
  <si>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</si>
  <si>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</si>
  <si>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</si>
  <si>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</si>
  <si>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</si>
  <si>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</si>
  <si>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</si>
  <si>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</si>
  <si>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</si>
  <si>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</si>
  <si>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</si>
  <si>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</si>
  <si>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</si>
  <si>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</si>
  <si>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</si>
  <si>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</si>
  <si>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</si>
  <si>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</si>
  <si>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</si>
  <si>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</si>
  <si>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</si>
  <si>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</si>
  <si>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</si>
  <si>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</si>
  <si>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</si>
  <si>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</si>
  <si>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</si>
  <si>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</si>
  <si>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</si>
  <si>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</si>
  <si>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</si>
  <si>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</si>
  <si>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</si>
  <si>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</si>
  <si>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</si>
  <si>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</si>
  <si>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</si>
  <si>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</si>
  <si>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</si>
  <si>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</si>
  <si>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</si>
  <si>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</si>
  <si>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</si>
  <si>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</si>
  <si>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</si>
  <si>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</si>
  <si>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</si>
  <si>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</si>
  <si>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</si>
  <si>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</si>
  <si>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</si>
  <si>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</si>
  <si>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</si>
  <si>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</si>
  <si>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</si>
  <si>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</si>
  <si>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</si>
  <si>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</si>
  <si>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</si>
  <si>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</si>
  <si>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</si>
  <si>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</si>
  <si>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</si>
  <si>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</si>
  <si>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</si>
  <si>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</si>
  <si>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</si>
  <si>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</si>
  <si>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</si>
  <si>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</si>
  <si>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</si>
  <si>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</si>
  <si>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</si>
  <si>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</si>
  <si>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</si>
  <si>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</si>
  <si>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</si>
  <si>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</si>
  <si>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</si>
  <si>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</si>
  <si>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</si>
  <si>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</si>
  <si>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</si>
  <si>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</si>
  <si>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</si>
  <si>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</si>
  <si>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</si>
  <si>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</si>
  <si>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</si>
  <si>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</si>
  <si>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</si>
  <si>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</si>
  <si>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</si>
  <si>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</si>
  <si>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</si>
  <si>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</si>
  <si>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</si>
  <si>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</si>
  <si>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</si>
  <si>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</si>
  <si>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</si>
  <si>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</si>
  <si>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</si>
  <si>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</si>
  <si>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</si>
  <si>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</si>
  <si>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</si>
  <si>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</si>
  <si>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</si>
  <si>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</si>
  <si>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</si>
  <si>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</si>
  <si>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</si>
  <si>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</si>
  <si>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</si>
  <si>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</si>
  <si>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</si>
  <si>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</si>
  <si>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</si>
  <si>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</si>
  <si>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</si>
  <si>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</si>
  <si>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</si>
  <si>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</si>
  <si>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</si>
  <si>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</si>
  <si>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</si>
  <si>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</si>
  <si>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</si>
  <si>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</si>
  <si>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</si>
  <si>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</si>
  <si>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</si>
  <si>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</si>
  <si>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</si>
  <si>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</si>
  <si>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</si>
  <si>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</si>
  <si>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</si>
  <si>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</si>
  <si>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</si>
  <si>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</si>
  <si>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</si>
  <si>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</si>
  <si>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</si>
  <si>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</si>
  <si>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</si>
  <si>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</si>
  <si>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</si>
  <si>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</si>
  <si>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</si>
  <si>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</si>
  <si>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</si>
  <si>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</si>
  <si>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</si>
  <si>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</si>
  <si>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</si>
  <si>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</si>
  <si>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</si>
  <si>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</si>
  <si>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</si>
  <si>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</si>
  <si>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</si>
  <si>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</si>
  <si>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</si>
  <si>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</si>
  <si>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</si>
  <si>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</si>
  <si>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</si>
  <si>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</si>
  <si>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</si>
  <si>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</si>
  <si>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</si>
  <si>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</si>
  <si>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</si>
  <si>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</si>
  <si>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</si>
  <si>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</si>
  <si>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</si>
  <si>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</si>
  <si>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</si>
  <si>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</si>
  <si>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</si>
  <si>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</si>
  <si>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</si>
  <si>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</si>
  <si>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</si>
  <si>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</si>
  <si>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</si>
  <si>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</si>
  <si>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</si>
  <si>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</si>
  <si>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</si>
  <si>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</si>
  <si>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</si>
  <si>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</si>
  <si>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</si>
  <si>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</si>
  <si>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</si>
  <si>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</si>
  <si>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</si>
  <si>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</si>
  <si>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</si>
  <si>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</si>
  <si>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</si>
  <si>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</si>
  <si>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</si>
  <si>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</si>
  <si>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</si>
  <si>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</si>
  <si>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</si>
  <si>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</si>
  <si>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</si>
  <si>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</si>
  <si>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</si>
  <si>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</si>
  <si>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</si>
  <si>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</si>
  <si>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</si>
  <si>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</si>
  <si>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</si>
  <si>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</si>
  <si>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</si>
  <si>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</si>
  <si>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</si>
  <si>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</si>
  <si>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</si>
  <si>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</si>
  <si>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</si>
  <si>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</si>
  <si>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</si>
  <si>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</si>
  <si>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</si>
  <si>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</si>
  <si>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</si>
  <si>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</si>
  <si>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</si>
  <si>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</si>
  <si>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</si>
  <si>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</si>
  <si>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</si>
  <si>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</si>
  <si>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</si>
  <si>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</si>
  <si>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</si>
  <si>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</si>
  <si>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</si>
  <si>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</si>
  <si>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</si>
  <si>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</si>
  <si>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</si>
  <si>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</si>
  <si>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</si>
  <si>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</si>
  <si>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</si>
  <si>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</si>
  <si>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</si>
  <si>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</si>
  <si>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</si>
  <si>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</si>
  <si>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</si>
  <si>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</si>
  <si>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</si>
  <si>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</si>
  <si>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</si>
  <si>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</si>
  <si>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</si>
  <si>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</si>
  <si>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</si>
  <si>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</si>
  <si>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</si>
  <si>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</si>
  <si>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</si>
  <si>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</si>
  <si>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</si>
  <si>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</si>
  <si>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</si>
  <si>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</si>
  <si>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</si>
  <si>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</si>
  <si>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</si>
  <si>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</si>
  <si>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</si>
  <si>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</si>
  <si>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</si>
  <si>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</si>
  <si>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</si>
  <si>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</si>
  <si>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</si>
  <si>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</si>
  <si>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</si>
  <si>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</si>
  <si>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</si>
  <si>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</si>
  <si>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</si>
  <si>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</si>
  <si>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</si>
  <si>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</si>
  <si>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</si>
  <si>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</si>
  <si>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</si>
  <si>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</si>
  <si>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</si>
  <si>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</si>
  <si>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</si>
  <si>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</si>
  <si>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</si>
  <si>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</si>
  <si>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</si>
  <si>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</si>
  <si>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</si>
  <si>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</si>
  <si>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</si>
  <si>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</si>
  <si>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</si>
  <si>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</si>
  <si>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</si>
  <si>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</si>
  <si>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</si>
  <si>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</si>
  <si>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</si>
  <si>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</si>
  <si>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</si>
  <si>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</si>
  <si>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</si>
  <si>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</si>
  <si>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</si>
  <si>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</si>
  <si>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</si>
  <si>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</si>
  <si>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</si>
  <si>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</si>
  <si>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</si>
  <si>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</si>
  <si>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</si>
  <si>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</si>
  <si>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</si>
  <si>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</si>
  <si>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</si>
  <si>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</si>
  <si>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</si>
  <si>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</si>
  <si>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</si>
  <si>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</si>
  <si>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</si>
  <si>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</si>
  <si>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</si>
  <si>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</si>
  <si>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</si>
  <si>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</si>
  <si>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</si>
  <si>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</si>
  <si>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</si>
  <si>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</si>
  <si>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</si>
  <si>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</si>
  <si>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</si>
  <si>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</si>
  <si>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</si>
  <si>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</si>
  <si>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</si>
  <si>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</si>
  <si>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</si>
  <si>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</si>
  <si>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</si>
  <si>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</si>
  <si>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</si>
  <si>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</si>
  <si>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</si>
  <si>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</si>
  <si>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</si>
  <si>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</si>
  <si>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</si>
  <si>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</si>
  <si>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</si>
  <si>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</si>
  <si>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</si>
  <si>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</si>
  <si>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</si>
  <si>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</si>
  <si>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</si>
  <si>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</si>
  <si>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</si>
  <si>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</si>
  <si>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</si>
  <si>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</si>
  <si>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</si>
  <si>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</si>
  <si>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</si>
  <si>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</si>
  <si>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</si>
  <si>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</si>
  <si>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</si>
  <si>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</si>
  <si>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</si>
  <si>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</si>
  <si>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</si>
  <si>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</si>
  <si>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</si>
  <si>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</si>
  <si>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</si>
  <si>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</si>
  <si>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</si>
  <si>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</si>
  <si>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</si>
  <si>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</si>
  <si>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</si>
  <si>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</si>
  <si>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</si>
  <si>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</si>
  <si>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</si>
  <si>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</si>
  <si>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</si>
  <si>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</si>
  <si>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</si>
  <si>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</si>
  <si>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</si>
  <si>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</si>
  <si>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</si>
  <si>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</si>
  <si>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</si>
  <si>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</si>
  <si>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</si>
  <si>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</si>
  <si>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</si>
  <si>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</si>
  <si>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</si>
  <si>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</si>
  <si>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</si>
  <si>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</si>
  <si>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</si>
  <si>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</si>
  <si>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</si>
  <si>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</si>
  <si>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</si>
  <si>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</si>
  <si>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</si>
  <si>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</si>
  <si>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</si>
  <si>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</si>
  <si>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</si>
  <si>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</si>
  <si>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</si>
  <si>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</si>
  <si>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</si>
  <si>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</si>
  <si>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</si>
  <si>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</si>
  <si>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</si>
  <si>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</si>
  <si>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</si>
  <si>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</si>
  <si>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</si>
  <si>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</si>
  <si>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</si>
  <si>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</si>
  <si>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</si>
  <si>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</si>
  <si>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</si>
  <si>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</si>
  <si>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</si>
  <si>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</si>
  <si>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</si>
  <si>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</si>
  <si>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</si>
  <si>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</si>
  <si>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</si>
  <si>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</si>
  <si>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</si>
  <si>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</si>
  <si>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</si>
  <si>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</si>
  <si>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</si>
  <si>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</si>
  <si>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</si>
  <si>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</si>
  <si>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</si>
  <si>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</si>
  <si>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</si>
  <si>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</si>
  <si>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</si>
  <si>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</si>
  <si>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</si>
  <si>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</si>
  <si>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</si>
  <si>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</si>
  <si>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</si>
  <si>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</si>
  <si>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</si>
  <si>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</si>
  <si>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</si>
  <si>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</si>
  <si>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</si>
  <si>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</si>
  <si>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</si>
  <si>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</si>
  <si>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</si>
  <si>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</si>
  <si>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</si>
  <si>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</si>
  <si>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</si>
  <si>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</si>
  <si>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</si>
  <si>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</si>
  <si>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</si>
  <si>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</si>
  <si>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</si>
  <si>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</si>
  <si>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</si>
  <si>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</si>
  <si>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</si>
  <si>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</si>
  <si>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</si>
  <si>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</si>
  <si>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</si>
  <si>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</si>
  <si>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</si>
  <si>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</si>
  <si>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</si>
  <si>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</si>
  <si>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</si>
  <si>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</si>
  <si>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</si>
  <si>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</si>
  <si>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</si>
  <si>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</si>
  <si>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</si>
  <si>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</si>
  <si>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</si>
  <si>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</si>
  <si>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</si>
  <si>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</si>
  <si>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</si>
  <si>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</si>
  <si>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</si>
  <si>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</si>
  <si>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</si>
  <si>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</si>
  <si>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</si>
  <si>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</si>
  <si>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</si>
  <si>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</si>
  <si>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</si>
  <si>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</si>
  <si>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</si>
  <si>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</si>
  <si>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</si>
  <si>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</si>
  <si>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</si>
  <si>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</si>
  <si>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</si>
  <si>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</si>
  <si>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</si>
  <si>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</si>
  <si>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</si>
  <si>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</si>
  <si>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</si>
  <si>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</si>
  <si>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</si>
  <si>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</si>
  <si>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</si>
  <si>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</si>
  <si>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</si>
  <si>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</si>
  <si>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</si>
  <si>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</si>
  <si>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</si>
  <si>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</si>
  <si>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</si>
  <si>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</si>
  <si>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</si>
  <si>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</si>
  <si>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</si>
  <si>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</si>
  <si>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</si>
  <si>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</si>
  <si>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</si>
  <si>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</si>
  <si>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</si>
  <si>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</si>
  <si>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</si>
  <si>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</si>
  <si>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</si>
  <si>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</si>
  <si>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</si>
  <si>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</si>
  <si>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</si>
  <si>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</si>
  <si>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</si>
  <si>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</si>
  <si>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</si>
  <si>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</si>
  <si>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</si>
  <si>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</si>
  <si>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</si>
  <si>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</si>
  <si>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</si>
  <si>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</si>
  <si>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</si>
  <si>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</si>
  <si>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</si>
  <si>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</si>
  <si>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</si>
  <si>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</si>
  <si>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</si>
  <si>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</si>
  <si>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</si>
  <si>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</si>
  <si>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</si>
  <si>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</si>
  <si>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</si>
  <si>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</si>
  <si>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</si>
  <si>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</si>
  <si>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</si>
  <si>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</si>
  <si>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</si>
  <si>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</si>
  <si>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</si>
  <si>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</si>
  <si>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</si>
  <si>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</si>
  <si>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</si>
  <si>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</si>
  <si>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</si>
  <si>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</si>
  <si>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</si>
  <si>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</si>
  <si>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</si>
  <si>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</si>
  <si>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</si>
  <si>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</si>
  <si>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</si>
  <si>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</si>
  <si>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</si>
  <si>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</si>
  <si>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</si>
  <si>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</si>
  <si>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</si>
  <si>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</si>
  <si>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</si>
  <si>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</si>
  <si>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</si>
  <si>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</si>
  <si>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</si>
  <si>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</si>
  <si>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</si>
  <si>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</si>
  <si>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</si>
  <si>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</si>
  <si>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</si>
  <si>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</si>
  <si>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</si>
  <si>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</si>
  <si>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</si>
  <si>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</si>
  <si>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</si>
  <si>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</si>
  <si>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</si>
  <si>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</si>
  <si>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</si>
  <si>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</si>
  <si>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</si>
  <si>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</si>
  <si>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</si>
  <si>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</si>
  <si>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</si>
  <si>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</si>
  <si>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</si>
  <si>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</si>
  <si>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</si>
  <si>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</si>
  <si>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</si>
  <si>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</si>
  <si>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</si>
  <si>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</si>
  <si>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</si>
  <si>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</si>
  <si>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</si>
  <si>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</si>
  <si>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</si>
  <si>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</si>
  <si>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</si>
  <si>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</si>
  <si>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</si>
  <si>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</si>
  <si>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</si>
  <si>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</si>
  <si>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</si>
  <si>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</si>
  <si>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</si>
  <si>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</si>
  <si>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</si>
  <si>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</si>
  <si>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</si>
  <si>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</si>
  <si>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</si>
  <si>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</si>
  <si>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</si>
  <si>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</si>
  <si>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</si>
  <si>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</si>
  <si>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</si>
  <si>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</si>
  <si>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</si>
  <si>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</si>
  <si>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</si>
  <si>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</si>
  <si>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</si>
  <si>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</si>
  <si>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</si>
  <si>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</si>
  <si>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</si>
  <si>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</si>
  <si>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</si>
  <si>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</si>
  <si>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</si>
  <si>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</si>
  <si>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</si>
  <si>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</si>
  <si>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</si>
  <si>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</si>
  <si>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</si>
  <si>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</si>
  <si>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</si>
  <si>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</si>
  <si>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</si>
  <si>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</si>
  <si>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</si>
  <si>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</si>
  <si>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</si>
  <si>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</si>
  <si>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</si>
  <si>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</si>
  <si>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</si>
  <si>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</si>
  <si>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</si>
  <si>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</si>
  <si>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</si>
  <si>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</si>
  <si>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</si>
  <si>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</si>
  <si>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</si>
  <si>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</si>
  <si>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</si>
  <si>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</si>
  <si>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</si>
  <si>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</si>
  <si>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</si>
  <si>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</si>
  <si>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</si>
  <si>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</si>
  <si>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</si>
  <si>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</si>
  <si>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</si>
  <si>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</si>
  <si>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</si>
  <si>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</si>
  <si>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</si>
  <si>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</si>
  <si>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</si>
  <si>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</si>
  <si>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</si>
  <si>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</si>
  <si>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</si>
  <si>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</si>
  <si>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</si>
  <si>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</si>
  <si>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</si>
  <si>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</si>
  <si>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</si>
  <si>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</si>
  <si>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</si>
  <si>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</si>
  <si>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</si>
  <si>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</si>
  <si>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</si>
  <si>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</si>
  <si>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</si>
  <si>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</si>
  <si>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</si>
  <si>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</si>
  <si>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</si>
  <si>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</si>
  <si>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</si>
  <si>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</si>
  <si>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</si>
  <si>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</si>
  <si>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</si>
  <si>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</si>
  <si>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</si>
  <si>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</si>
  <si>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</si>
  <si>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</si>
  <si>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</si>
  <si>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</si>
  <si>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</si>
  <si>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</si>
  <si>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</si>
  <si>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</si>
  <si>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</si>
  <si>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</si>
  <si>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</si>
  <si>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</si>
  <si>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</si>
  <si>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</si>
  <si>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</si>
  <si>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</si>
  <si>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</si>
  <si>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</si>
  <si>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</si>
  <si>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</si>
  <si>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</si>
  <si>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</si>
  <si>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</si>
  <si>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</si>
  <si>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</si>
  <si>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</si>
  <si>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</si>
  <si>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</si>
  <si>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</si>
  <si>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</si>
  <si>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</si>
  <si>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</si>
  <si>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</si>
  <si>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</si>
  <si>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</si>
  <si>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</si>
  <si>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</si>
  <si>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</si>
  <si>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</si>
  <si>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</si>
  <si>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</si>
  <si>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</si>
  <si>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</si>
  <si>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</si>
  <si>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</si>
  <si>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</si>
  <si>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</si>
  <si>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</si>
  <si>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</si>
  <si>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</si>
  <si>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</si>
  <si>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</si>
  <si>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</si>
  <si>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</si>
  <si>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</si>
  <si>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</si>
  <si>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</si>
  <si>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</si>
  <si>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</si>
  <si>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</si>
  <si>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</si>
  <si>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</si>
  <si>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</si>
  <si>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</si>
  <si>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</si>
  <si>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</si>
  <si>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</si>
  <si>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</si>
  <si>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</si>
  <si>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</si>
  <si>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</si>
  <si>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</si>
  <si>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</si>
  <si>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</si>
  <si>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</si>
  <si>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</si>
  <si>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</si>
  <si>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</si>
  <si>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</si>
  <si>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</si>
  <si>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</si>
  <si>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</si>
  <si>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</si>
  <si>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</si>
  <si>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</si>
  <si>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</si>
  <si>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</si>
  <si>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</si>
  <si>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</si>
  <si>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</si>
  <si>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</si>
  <si>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</si>
  <si>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</si>
  <si>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</si>
  <si>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</si>
  <si>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</si>
  <si>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</si>
  <si>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</si>
  <si>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</si>
  <si>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</si>
  <si>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</si>
  <si>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</si>
  <si>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</si>
  <si>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</si>
  <si>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</si>
  <si>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</si>
  <si>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</si>
  <si>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</si>
  <si>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</si>
  <si>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</si>
  <si>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</si>
  <si>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</si>
  <si>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</si>
  <si>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</si>
  <si>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</si>
  <si>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</si>
  <si>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</si>
  <si>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</si>
  <si>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</si>
  <si>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</si>
  <si>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</si>
  <si>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</si>
  <si>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</si>
  <si>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</si>
  <si>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</si>
  <si>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</si>
  <si>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</si>
  <si>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</si>
  <si>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</si>
  <si>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</si>
  <si>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</si>
  <si>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</si>
  <si>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</si>
  <si>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</si>
  <si>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</si>
  <si>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</si>
  <si>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</si>
  <si>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</si>
  <si>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</si>
  <si>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</si>
  <si>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</si>
  <si>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</si>
  <si>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</si>
  <si>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</si>
  <si>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</si>
  <si>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</si>
  <si>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</si>
  <si>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</si>
  <si>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</si>
  <si>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</si>
  <si>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</si>
  <si>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</si>
  <si>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</si>
  <si>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</si>
  <si>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</si>
  <si>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</si>
  <si>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</si>
  <si>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</si>
  <si>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</si>
  <si>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</si>
  <si>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</si>
  <si>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</si>
  <si>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</si>
  <si>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</si>
  <si>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</si>
  <si>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</si>
  <si>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</si>
  <si>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</si>
  <si>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</si>
  <si>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</si>
  <si>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</si>
  <si>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</si>
  <si>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</si>
  <si>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</si>
  <si>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</si>
  <si>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</si>
  <si>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</si>
  <si>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</si>
  <si>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</si>
  <si>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</si>
  <si>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</si>
  <si>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</si>
  <si>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</si>
  <si>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</si>
  <si>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</si>
  <si>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</si>
  <si>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</si>
  <si>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</si>
  <si>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</si>
  <si>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</si>
  <si>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</si>
  <si>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</si>
  <si>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</si>
  <si>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</si>
  <si>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</si>
  <si>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</si>
  <si>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</si>
  <si>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</si>
  <si>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</si>
  <si>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</si>
  <si>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</si>
  <si>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</si>
  <si>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</si>
  <si>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</si>
  <si>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</si>
  <si>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</si>
  <si>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</si>
  <si>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</si>
  <si>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</si>
  <si>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</si>
  <si>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</si>
  <si>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</si>
  <si>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</si>
  <si>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</si>
  <si>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</si>
  <si>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</si>
  <si>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</si>
  <si>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</si>
  <si>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</si>
  <si>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</si>
  <si>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</si>
  <si>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</si>
  <si>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</si>
  <si>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</si>
  <si>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</si>
  <si>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</si>
  <si>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</si>
  <si>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</si>
  <si>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</si>
  <si>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</si>
  <si>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</si>
  <si>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</si>
  <si>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</si>
  <si>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</si>
  <si>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</si>
  <si>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</si>
  <si>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</si>
  <si>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</si>
  <si>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</si>
  <si>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</si>
  <si>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</si>
  <si>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</si>
  <si>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</si>
  <si>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</si>
  <si>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</si>
  <si>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</si>
  <si>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</si>
  <si>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</si>
  <si>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</si>
  <si>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</si>
  <si>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</si>
  <si>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</si>
  <si>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</si>
  <si>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</si>
  <si>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</si>
  <si>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</si>
  <si>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</si>
  <si>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</si>
  <si>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</si>
  <si>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</si>
  <si>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</si>
  <si>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</si>
  <si>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</si>
  <si>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</si>
  <si>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</si>
  <si>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</si>
  <si>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</si>
  <si>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</si>
  <si>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</si>
  <si>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</si>
  <si>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</si>
  <si>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</si>
  <si>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</si>
  <si>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</si>
  <si>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</si>
  <si>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</si>
  <si>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</si>
  <si>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</si>
  <si>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</si>
  <si>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</si>
  <si>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</si>
  <si>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</si>
  <si>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</si>
  <si>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</si>
  <si>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</si>
  <si>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</si>
  <si>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</si>
  <si>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</si>
  <si>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</si>
  <si>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</si>
  <si>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</si>
  <si>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</si>
  <si>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</si>
  <si>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</si>
  <si>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</si>
  <si>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</si>
  <si>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</si>
  <si>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</si>
  <si>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</si>
  <si>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</si>
  <si>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</si>
  <si>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</si>
  <si>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</si>
  <si>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</si>
  <si>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</si>
  <si>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</si>
  <si>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</si>
  <si>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</si>
  <si>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</si>
  <si>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</si>
  <si>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</si>
  <si>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</si>
  <si>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</si>
  <si>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</si>
  <si>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</si>
  <si>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</si>
  <si>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</si>
  <si>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</si>
  <si>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</si>
  <si>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</si>
  <si>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</si>
  <si>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</si>
  <si>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</si>
  <si>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</si>
  <si>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</si>
  <si>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</si>
  <si>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</si>
  <si>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</si>
  <si>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</si>
  <si>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</si>
  <si>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</si>
  <si>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</si>
  <si>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</si>
  <si>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</si>
  <si>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</si>
  <si>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</si>
  <si>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</si>
  <si>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</si>
  <si>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</si>
  <si>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</si>
  <si>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</si>
  <si>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</si>
  <si>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</si>
  <si>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</si>
  <si>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</si>
  <si>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</si>
  <si>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</si>
  <si>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</si>
  <si>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</si>
  <si>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</si>
  <si>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</si>
  <si>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</si>
  <si>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</si>
  <si>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</si>
  <si>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</si>
  <si>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</si>
  <si>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</si>
  <si>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</si>
  <si>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</si>
  <si>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</si>
  <si>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</si>
  <si>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</si>
  <si>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</si>
  <si>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</si>
  <si>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</si>
  <si>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</si>
  <si>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</si>
  <si>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</si>
  <si>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</si>
  <si>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</si>
  <si>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</si>
  <si>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</si>
  <si>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</si>
  <si>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</si>
  <si>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</si>
  <si>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</si>
  <si>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</si>
  <si>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</si>
  <si>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</si>
  <si>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</si>
  <si>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</si>
  <si>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</si>
  <si>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</si>
  <si>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</si>
  <si>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</si>
  <si>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</si>
  <si>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</si>
  <si>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</si>
  <si>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</si>
  <si>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</si>
  <si>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</si>
  <si>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</si>
  <si>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</si>
  <si>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</si>
  <si>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</si>
  <si>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</si>
  <si>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</si>
  <si>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</si>
  <si>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</si>
  <si>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</si>
  <si>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</si>
  <si>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</si>
  <si>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</si>
  <si>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</si>
  <si>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</si>
  <si>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</si>
  <si>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</si>
  <si>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</si>
  <si>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</si>
  <si>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</si>
  <si>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</si>
  <si>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</si>
  <si>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</si>
  <si>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</si>
  <si>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</si>
  <si>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</si>
  <si>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</si>
  <si>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</si>
  <si>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</si>
  <si>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</si>
  <si>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</si>
  <si>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</si>
  <si>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</si>
  <si>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</si>
  <si>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</si>
  <si>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</si>
  <si>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</si>
  <si>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</si>
  <si>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</si>
  <si>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</si>
  <si>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</si>
  <si>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</si>
  <si>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</si>
  <si>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</si>
  <si>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</si>
  <si>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</si>
  <si>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</si>
  <si>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</si>
  <si>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</si>
  <si>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</si>
  <si>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</si>
  <si>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</si>
  <si>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</si>
  <si>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</si>
  <si>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</si>
  <si>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</si>
  <si>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</si>
  <si>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</si>
  <si>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</si>
  <si>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</si>
  <si>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</si>
  <si>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</si>
  <si>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</si>
  <si>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</si>
  <si>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</si>
  <si>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</si>
  <si>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</si>
  <si>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</si>
  <si>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</si>
  <si>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</si>
  <si>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</si>
  <si>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</si>
  <si>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</si>
  <si>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</si>
  <si>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</si>
  <si>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</si>
  <si>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</si>
  <si>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</si>
  <si>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</si>
  <si>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</si>
  <si>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</si>
  <si>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</si>
  <si>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</si>
  <si>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</si>
  <si>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</si>
  <si>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</si>
  <si>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</si>
  <si>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</si>
  <si>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</si>
  <si>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</si>
  <si>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</si>
  <si>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</si>
  <si>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</si>
  <si>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</si>
  <si>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</si>
  <si>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</si>
  <si>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</si>
  <si>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</si>
  <si>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</si>
  <si>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</si>
  <si>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</si>
  <si>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</si>
  <si>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</si>
  <si>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</si>
  <si>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</si>
  <si>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</si>
  <si>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</si>
  <si>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</si>
  <si>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</si>
  <si>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</si>
  <si>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</si>
  <si>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</si>
  <si>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</si>
  <si>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</si>
  <si>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</si>
  <si>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</si>
  <si>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</si>
  <si>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</si>
  <si>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</si>
  <si>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</si>
  <si>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</si>
  <si>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</si>
  <si>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</si>
  <si>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</si>
  <si>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</si>
  <si>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</si>
  <si>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</si>
  <si>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</si>
  <si>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</si>
  <si>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</si>
  <si>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</si>
  <si>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</si>
  <si>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</si>
  <si>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</si>
  <si>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</si>
  <si>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</si>
  <si>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</si>
  <si>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</si>
  <si>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</si>
  <si>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</si>
  <si>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</si>
  <si>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</si>
  <si>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</si>
  <si>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</si>
  <si>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</si>
  <si>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</si>
  <si>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</si>
  <si>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</si>
  <si>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</si>
  <si>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</si>
  <si>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</si>
  <si>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</si>
  <si>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</si>
  <si>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</si>
  <si>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</si>
  <si>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</si>
  <si>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</si>
  <si>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</si>
  <si>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</si>
  <si>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</si>
  <si>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</si>
  <si>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</si>
  <si>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</si>
  <si>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</si>
  <si>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</si>
  <si>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</si>
  <si>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</si>
  <si>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</si>
  <si>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</si>
  <si>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</si>
  <si>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</si>
  <si>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</si>
  <si>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</si>
  <si>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</si>
  <si>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</si>
  <si>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</si>
  <si>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</si>
  <si>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</si>
  <si>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</si>
  <si>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</si>
  <si>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</si>
  <si>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</si>
  <si>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</si>
  <si>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</si>
  <si>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</si>
  <si>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</si>
  <si>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</si>
  <si>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</si>
  <si>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</si>
  <si>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</si>
  <si>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</si>
  <si>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</si>
  <si>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</si>
  <si>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</si>
  <si>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</si>
  <si>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</si>
  <si>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</si>
  <si>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</si>
  <si>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</si>
  <si>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</si>
  <si>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</si>
  <si>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</si>
  <si>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</si>
  <si>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</si>
  <si>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</si>
  <si>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</si>
  <si>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</si>
  <si>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</si>
  <si>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</si>
  <si>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</si>
  <si>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</si>
  <si>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</si>
  <si>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</si>
  <si>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</si>
  <si>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</si>
  <si>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</si>
  <si>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</si>
  <si>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</si>
  <si>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</si>
  <si>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</si>
  <si>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</si>
  <si>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</si>
  <si>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</si>
  <si>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</si>
  <si>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</si>
  <si>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</si>
  <si>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</si>
  <si>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</si>
  <si>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</si>
  <si>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</si>
  <si>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</si>
  <si>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</si>
  <si>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</si>
  <si>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</si>
  <si>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</si>
  <si>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</si>
  <si>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</si>
  <si>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</si>
  <si>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</si>
  <si>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</si>
  <si>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</si>
  <si>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</si>
  <si>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</si>
  <si>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</si>
  <si>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</si>
  <si>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</si>
  <si>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</si>
  <si>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</si>
  <si>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</si>
  <si>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</si>
  <si>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</si>
  <si>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</si>
  <si>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</si>
  <si>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</si>
  <si>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</si>
  <si>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</si>
  <si>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</si>
  <si>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</si>
  <si>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</si>
  <si>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</si>
  <si>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</si>
  <si>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</si>
  <si>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</si>
  <si>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</si>
  <si>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</si>
  <si>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</si>
  <si>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</si>
  <si>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</si>
  <si>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</si>
  <si>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</si>
  <si>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</si>
  <si>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</si>
  <si>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</si>
  <si>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</si>
  <si>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</si>
  <si>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</si>
  <si>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</si>
  <si>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</si>
  <si>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</si>
  <si>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</si>
  <si>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</si>
  <si>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</si>
  <si>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</si>
  <si>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</si>
  <si>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</si>
  <si>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</si>
  <si>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</si>
  <si>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</si>
  <si>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</si>
  <si>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</si>
  <si>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</si>
  <si>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</si>
  <si>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</si>
  <si>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</si>
  <si>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</si>
  <si>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</si>
  <si>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</si>
  <si>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</si>
  <si>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</si>
  <si>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</si>
  <si>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</si>
  <si>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</si>
  <si>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</si>
  <si>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</si>
  <si>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</si>
  <si>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</si>
  <si>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</si>
  <si>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</si>
  <si>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</si>
  <si>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</si>
  <si>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</si>
  <si>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</si>
  <si>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</si>
  <si>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</si>
  <si>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</si>
  <si>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</si>
  <si>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</si>
  <si>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</si>
  <si>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</si>
  <si>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</si>
  <si>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</si>
  <si>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</si>
  <si>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</si>
  <si>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</si>
  <si>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</si>
  <si>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</si>
  <si>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</si>
  <si>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</si>
  <si>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</si>
  <si>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</si>
  <si>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</si>
  <si>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</si>
  <si>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</si>
  <si>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</si>
  <si>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</si>
  <si>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</si>
  <si>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</si>
  <si>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</si>
  <si>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</si>
  <si>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</si>
  <si>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</si>
  <si>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</si>
  <si>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</si>
  <si>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</si>
  <si>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</si>
  <si>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</si>
  <si>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</si>
  <si>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</si>
  <si>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</si>
  <si>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</si>
  <si>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</si>
  <si>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</si>
  <si>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</si>
  <si>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</si>
  <si>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</si>
  <si>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</si>
  <si>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</si>
  <si>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</si>
  <si>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</si>
  <si>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</si>
  <si>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</si>
  <si>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</si>
  <si>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</si>
  <si>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</si>
  <si>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</si>
  <si>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</si>
  <si>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</si>
  <si>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</si>
  <si>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</si>
  <si>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</si>
  <si>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</si>
  <si>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</si>
  <si>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</si>
  <si>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</si>
  <si>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</si>
  <si>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</si>
  <si>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</si>
  <si>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</si>
  <si>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</si>
  <si>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</si>
  <si>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</si>
  <si>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</si>
  <si>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</si>
  <si>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</si>
  <si>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</si>
  <si>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</si>
  <si>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</si>
  <si>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</si>
  <si>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</si>
  <si>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</si>
  <si>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</si>
  <si>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</si>
  <si>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</si>
  <si>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</si>
  <si>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</si>
  <si>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</si>
  <si>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</si>
  <si>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</si>
  <si>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</si>
  <si>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</si>
  <si>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</si>
  <si>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</si>
  <si>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</si>
  <si>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</si>
  <si>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</si>
  <si>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</si>
  <si>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</si>
  <si>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</si>
  <si>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</si>
  <si>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</si>
  <si>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</si>
  <si>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</si>
  <si>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</si>
  <si>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</si>
  <si>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</si>
  <si>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</si>
  <si>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</si>
  <si>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</si>
  <si>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</si>
  <si>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</si>
  <si>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</si>
  <si>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</si>
  <si>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</si>
  <si>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</si>
  <si>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</si>
  <si>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</si>
  <si>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</si>
  <si>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</si>
  <si>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</si>
  <si>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</si>
  <si>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</si>
  <si>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</si>
  <si>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</si>
  <si>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</si>
  <si>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</si>
  <si>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</si>
  <si>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</si>
  <si>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</si>
  <si>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</si>
  <si>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</si>
  <si>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</si>
  <si>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</si>
  <si>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</si>
  <si>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</si>
  <si>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</si>
  <si>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</si>
  <si>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</si>
  <si>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</si>
  <si>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</si>
  <si>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</si>
  <si>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</si>
  <si>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</si>
  <si>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</si>
  <si>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</si>
  <si>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</si>
  <si>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</si>
  <si>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</si>
  <si>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</si>
  <si>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</si>
  <si>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</si>
  <si>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</si>
  <si>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</si>
  <si>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</si>
  <si>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</si>
  <si>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</si>
  <si>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</si>
  <si>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</si>
  <si>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</si>
  <si>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</si>
  <si>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</si>
  <si>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</si>
  <si>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</si>
  <si>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</si>
  <si>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</si>
  <si>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</si>
  <si>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</si>
  <si>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</si>
  <si>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</si>
  <si>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</si>
  <si>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</si>
  <si>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</si>
  <si>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</si>
  <si>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</si>
  <si>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</si>
  <si>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</si>
  <si>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</si>
  <si>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</si>
  <si>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</si>
  <si>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</si>
  <si>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</si>
  <si>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</si>
  <si>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</si>
  <si>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</si>
  <si>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</si>
  <si>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</si>
  <si>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</si>
  <si>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</si>
  <si>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</si>
  <si>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</si>
  <si>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</si>
  <si>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</si>
  <si>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</si>
  <si>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</si>
  <si>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</si>
  <si>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</si>
  <si>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</si>
  <si>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</si>
  <si>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</si>
  <si>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</si>
  <si>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</si>
  <si>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</si>
  <si>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</si>
  <si>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</si>
  <si>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</si>
  <si>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</si>
  <si>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</si>
  <si>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</si>
  <si>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</si>
  <si>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</si>
  <si>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</si>
  <si>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</si>
  <si>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</si>
  <si>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</si>
  <si>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</si>
  <si>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</si>
  <si>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</si>
  <si>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</si>
  <si>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</si>
  <si>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</si>
  <si>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</si>
  <si>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</si>
  <si>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</si>
  <si>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</si>
  <si>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</si>
  <si>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</si>
  <si>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</si>
  <si>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</si>
  <si>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</si>
  <si>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</si>
  <si>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</si>
  <si>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</si>
  <si>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</si>
  <si>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</si>
  <si>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</si>
  <si>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</si>
  <si>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</si>
  <si>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</si>
  <si>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</si>
  <si>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</si>
  <si>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</si>
  <si>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</si>
  <si>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</si>
  <si>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</si>
  <si>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</si>
  <si>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</si>
  <si>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</si>
  <si>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</si>
  <si>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</si>
  <si>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</si>
  <si>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</si>
  <si>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</si>
  <si>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</si>
  <si>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</si>
  <si>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</si>
  <si>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</si>
  <si>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</si>
  <si>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</si>
  <si>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</si>
  <si>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</si>
  <si>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</si>
  <si>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</si>
  <si>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</si>
  <si>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</si>
  <si>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</si>
  <si>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</si>
  <si>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</si>
  <si>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</si>
  <si>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</si>
  <si>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</si>
  <si>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</si>
  <si>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</si>
  <si>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</si>
  <si>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</si>
  <si>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</si>
  <si>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</si>
  <si>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</si>
  <si>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</si>
  <si>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</si>
  <si>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</si>
  <si>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</si>
  <si>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</si>
  <si>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</si>
  <si>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</si>
  <si>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</si>
  <si>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</si>
  <si>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</si>
  <si>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</si>
  <si>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</si>
  <si>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</si>
  <si>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</si>
  <si>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</si>
  <si>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</si>
  <si>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</si>
  <si>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</si>
  <si>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</si>
  <si>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</si>
  <si>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</si>
  <si>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</si>
  <si>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</si>
  <si>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</si>
  <si>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</si>
  <si>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</si>
  <si>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</si>
  <si>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</si>
  <si>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</si>
  <si>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</si>
  <si>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</si>
  <si>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</si>
  <si>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</si>
  <si>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</si>
  <si>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</si>
  <si>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</si>
  <si>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</si>
  <si>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</si>
  <si>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</si>
  <si>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</si>
  <si>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</si>
  <si>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</si>
  <si>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</si>
  <si>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</si>
  <si>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</si>
  <si>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</si>
  <si>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</si>
  <si>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</si>
  <si>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</si>
  <si>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</si>
  <si>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</si>
  <si>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</si>
  <si>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</si>
  <si>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</si>
  <si>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</si>
  <si>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</si>
  <si>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</si>
  <si>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</si>
  <si>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</si>
  <si>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</si>
  <si>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</si>
  <si>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</si>
  <si>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</si>
  <si>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</si>
  <si>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</si>
  <si>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</si>
  <si>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</si>
  <si>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</si>
  <si>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</si>
  <si>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</si>
  <si>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</si>
  <si>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</si>
  <si>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</si>
  <si>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</si>
  <si>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</si>
  <si>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</si>
  <si>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</si>
  <si>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</si>
  <si>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</si>
  <si>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</si>
  <si>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</si>
  <si>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</si>
  <si>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</si>
  <si>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</si>
  <si>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</si>
  <si>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</si>
  <si>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</si>
  <si>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</si>
  <si>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</si>
  <si>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</si>
  <si>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</si>
  <si>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</si>
  <si>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</si>
  <si>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</si>
  <si>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</si>
  <si>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</si>
  <si>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</si>
  <si>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</si>
  <si>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</si>
  <si>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</si>
  <si>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</si>
  <si>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</si>
  <si>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</si>
  <si>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</si>
  <si>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</si>
  <si>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</si>
  <si>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</si>
  <si>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</si>
  <si>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</si>
  <si>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</si>
  <si>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</si>
  <si>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</si>
  <si>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</si>
  <si>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</si>
  <si>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</si>
  <si>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</si>
  <si>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</si>
  <si>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</si>
  <si>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</si>
  <si>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</si>
  <si>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</si>
  <si>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</si>
  <si>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</si>
  <si>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</si>
  <si>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</si>
  <si>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</si>
  <si>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</si>
  <si>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</si>
  <si>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</si>
  <si>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</si>
  <si>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</si>
  <si>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</si>
  <si>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</si>
  <si>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</si>
  <si>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</si>
  <si>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</si>
  <si>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</si>
  <si>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</si>
  <si>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</si>
  <si>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</si>
  <si>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</si>
  <si>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</si>
  <si>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</si>
  <si>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</si>
  <si>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</si>
  <si>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</si>
  <si>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</si>
  <si>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</si>
  <si>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</si>
  <si>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</si>
  <si>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</si>
  <si>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</si>
  <si>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</si>
  <si>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</si>
  <si>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</si>
  <si>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</si>
  <si>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</si>
  <si>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</si>
  <si>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</si>
  <si>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</si>
  <si>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</si>
  <si>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</si>
  <si>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</si>
  <si>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</si>
  <si>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</si>
  <si>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</si>
  <si>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</si>
  <si>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</si>
  <si>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</si>
  <si>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</si>
  <si>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</si>
  <si>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</si>
  <si>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</si>
  <si>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</si>
  <si>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</si>
  <si>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</si>
  <si>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</si>
  <si>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</si>
  <si>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</si>
  <si>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</si>
  <si>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</si>
  <si>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</si>
  <si>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</si>
  <si>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</si>
  <si>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</si>
  <si>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</si>
  <si>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</si>
  <si>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</si>
  <si>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</si>
  <si>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</si>
  <si>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</si>
  <si>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</si>
  <si>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</si>
  <si>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</si>
  <si>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</si>
  <si>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</si>
  <si>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</si>
  <si>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</si>
  <si>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</si>
  <si>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</si>
  <si>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</si>
  <si>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</si>
  <si>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</si>
  <si>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</si>
  <si>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</si>
  <si>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</si>
  <si>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</si>
  <si>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</si>
  <si>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</si>
  <si>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</si>
  <si>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</si>
  <si>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</si>
  <si>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</si>
  <si>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</si>
  <si>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</si>
  <si>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</si>
  <si>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</si>
  <si>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</si>
  <si>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</si>
  <si>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</si>
  <si>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</si>
  <si>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</si>
  <si>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</si>
  <si>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</si>
  <si>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</si>
  <si>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</si>
  <si>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</si>
  <si>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</si>
  <si>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</si>
  <si>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</si>
  <si>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</si>
  <si>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</si>
  <si>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</si>
  <si>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</si>
  <si>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</si>
  <si>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</si>
  <si>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</si>
  <si>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</si>
  <si>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</si>
  <si>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</si>
  <si>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</si>
  <si>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</si>
  <si>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</si>
  <si>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</si>
  <si>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</si>
  <si>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</si>
  <si>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</si>
  <si>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</si>
  <si>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</si>
  <si>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</si>
  <si>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</si>
  <si>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</si>
  <si>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</si>
  <si>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</si>
  <si>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</si>
  <si>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</si>
  <si>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</si>
  <si>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</si>
  <si>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</si>
  <si>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</si>
  <si>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</si>
  <si>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</si>
  <si>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</si>
  <si>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</si>
  <si>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</si>
  <si>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</si>
  <si>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</si>
  <si>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</si>
  <si>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</si>
  <si>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</si>
  <si>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</si>
  <si>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</si>
  <si>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</si>
  <si>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</si>
  <si>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</si>
  <si>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</si>
  <si>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</si>
  <si>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</si>
  <si>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</si>
  <si>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</si>
  <si>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</si>
  <si>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</si>
  <si>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</si>
  <si>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</si>
  <si>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</si>
  <si>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</si>
  <si>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</si>
  <si>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</si>
  <si>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</si>
  <si>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</si>
  <si>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</si>
  <si>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</si>
  <si>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</si>
  <si>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</si>
  <si>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</si>
  <si>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</si>
  <si>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</si>
  <si>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</si>
  <si>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</si>
  <si>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</si>
  <si>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</si>
  <si>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</si>
  <si>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</si>
  <si>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</si>
  <si>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</si>
  <si>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</si>
  <si>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</si>
  <si>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</si>
  <si>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</si>
  <si>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</si>
  <si>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</si>
  <si>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</si>
  <si>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</si>
  <si>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</si>
  <si>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</si>
  <si>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</si>
  <si>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</si>
  <si>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</si>
  <si>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</si>
  <si>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</si>
  <si>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</si>
  <si>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</si>
  <si>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</si>
  <si>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</si>
  <si>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</si>
  <si>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</si>
  <si>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</si>
  <si>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</si>
  <si>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</si>
  <si>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</si>
  <si>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</si>
  <si>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</si>
  <si>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</si>
  <si>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</si>
  <si>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</si>
  <si>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</si>
  <si>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</si>
  <si>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</si>
  <si>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</si>
  <si>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</si>
  <si>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</si>
  <si>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</si>
  <si>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</si>
  <si>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</si>
  <si>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</si>
  <si>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</si>
  <si>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</si>
  <si>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</si>
  <si>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</si>
  <si>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</si>
  <si>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</si>
  <si>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</si>
  <si>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</si>
  <si>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</si>
  <si>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</si>
  <si>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</si>
  <si>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</si>
  <si>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</si>
  <si>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</si>
  <si>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</si>
  <si>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</si>
  <si>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</si>
  <si>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</si>
  <si>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</si>
  <si>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</si>
  <si>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</si>
  <si>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</si>
  <si>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</si>
  <si>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</si>
  <si>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</si>
  <si>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</si>
  <si>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</si>
  <si>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</si>
  <si>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</si>
  <si>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</si>
  <si>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</si>
  <si>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</si>
  <si>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</si>
  <si>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</si>
  <si>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</si>
  <si>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</si>
  <si>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</si>
  <si>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</si>
  <si>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</si>
  <si>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</si>
  <si>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</si>
  <si>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</si>
  <si>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</si>
  <si>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</si>
  <si>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</si>
  <si>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</si>
  <si>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</si>
  <si>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</si>
  <si>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</si>
  <si>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</si>
  <si>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</si>
  <si>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</si>
  <si>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</si>
  <si>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</si>
  <si>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</si>
  <si>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</si>
  <si>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</si>
  <si>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</si>
  <si>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</si>
  <si>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</si>
  <si>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</si>
  <si>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</si>
  <si>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</si>
  <si>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</si>
  <si>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</si>
  <si>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</si>
  <si>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</si>
  <si>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</si>
  <si>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</si>
  <si>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</si>
  <si>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</si>
  <si>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</si>
  <si>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</si>
  <si>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</si>
  <si>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</si>
  <si>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</si>
  <si>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</si>
  <si>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</si>
  <si>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</si>
  <si>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</si>
  <si>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</si>
  <si>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</si>
  <si>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</si>
  <si>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</si>
  <si>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</si>
  <si>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</si>
  <si>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</si>
  <si>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</si>
  <si>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</si>
  <si>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</si>
  <si>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</si>
  <si>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</si>
  <si>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</si>
  <si>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</si>
  <si>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</si>
  <si>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</si>
  <si>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</si>
  <si>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</si>
  <si>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</si>
  <si>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</si>
  <si>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</si>
  <si>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</si>
  <si>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</si>
  <si>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</si>
  <si>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</si>
  <si>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</si>
  <si>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</si>
  <si>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</si>
  <si>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</si>
  <si>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</si>
  <si>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</si>
  <si>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</si>
  <si>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</si>
  <si>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</si>
  <si>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</si>
  <si>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</si>
  <si>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</si>
  <si>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</si>
  <si>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</si>
  <si>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</si>
  <si>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</si>
  <si>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</si>
  <si>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</si>
  <si>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</si>
  <si>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</si>
  <si>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</si>
  <si>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</si>
  <si>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</si>
  <si>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</si>
  <si>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</si>
  <si>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</si>
  <si>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</si>
  <si>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</si>
  <si>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</si>
  <si>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</si>
  <si>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</si>
  <si>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</si>
  <si>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</si>
  <si>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</si>
  <si>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</si>
  <si>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</si>
  <si>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</si>
  <si>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</si>
  <si>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</si>
  <si>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</si>
  <si>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</si>
  <si>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</si>
  <si>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</si>
  <si>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</si>
  <si>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</si>
  <si>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</si>
  <si>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</si>
  <si>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</si>
  <si>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</si>
  <si>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</si>
  <si>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</si>
  <si>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</si>
  <si>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</si>
  <si>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</si>
  <si>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</si>
  <si>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</si>
  <si>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</si>
  <si>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</si>
  <si>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</si>
  <si>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</si>
  <si>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</si>
  <si>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</si>
  <si>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</si>
  <si>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</si>
  <si>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</si>
  <si>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</si>
  <si>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</si>
  <si>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</si>
  <si>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</si>
  <si>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</si>
  <si>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</si>
  <si>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</si>
  <si>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</si>
  <si>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</si>
  <si>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</si>
  <si>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</si>
  <si>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</si>
  <si>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</si>
  <si>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</si>
  <si>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</si>
  <si>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</si>
  <si>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</si>
  <si>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</si>
  <si>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</si>
  <si>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</si>
  <si>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</si>
  <si>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</si>
  <si>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</si>
  <si>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</si>
  <si>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</si>
  <si>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</si>
  <si>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</si>
  <si>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</si>
  <si>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</si>
  <si>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</si>
  <si>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</si>
  <si>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</si>
  <si>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</si>
  <si>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</si>
  <si>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</si>
  <si>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</si>
  <si>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</si>
  <si>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</si>
  <si>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</si>
  <si>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</si>
  <si>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</si>
  <si>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</si>
  <si>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</si>
  <si>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</si>
  <si>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</si>
  <si>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</si>
  <si>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</si>
  <si>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</si>
  <si>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</si>
  <si>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</si>
  <si>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</si>
  <si>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</si>
  <si>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</si>
  <si>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</si>
  <si>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</si>
  <si>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</si>
  <si>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</si>
  <si>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</si>
  <si>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</si>
  <si>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</si>
  <si>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</si>
  <si>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</si>
  <si>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</si>
  <si>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</si>
  <si>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</si>
  <si>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</si>
  <si>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</si>
  <si>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</si>
  <si>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</si>
  <si>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</si>
  <si>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</si>
  <si>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</si>
  <si>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</si>
  <si>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</si>
  <si>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</si>
  <si>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</si>
  <si>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</si>
  <si>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</si>
  <si>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</si>
  <si>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</si>
  <si>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</si>
  <si>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</si>
  <si>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</si>
  <si>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</si>
  <si>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</si>
  <si>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</si>
  <si>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</si>
  <si>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</si>
  <si>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</si>
  <si>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</si>
  <si>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</si>
  <si>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</si>
  <si>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</si>
  <si>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</si>
  <si>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</si>
  <si>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</si>
  <si>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</si>
  <si>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</si>
  <si>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</si>
  <si>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</si>
  <si>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</si>
  <si>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</si>
  <si>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</si>
  <si>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</si>
  <si>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</si>
  <si>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</si>
  <si>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</si>
  <si>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</si>
  <si>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</si>
  <si>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</si>
  <si>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</si>
  <si>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</si>
  <si>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</si>
  <si>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</si>
  <si>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</si>
  <si>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</si>
  <si>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</si>
  <si>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</si>
  <si>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</si>
  <si>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</si>
  <si>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</si>
  <si>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</si>
  <si>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</si>
  <si>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</si>
  <si>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</si>
  <si>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</si>
  <si>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</si>
  <si>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</si>
  <si>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</si>
  <si>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</si>
  <si>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</si>
  <si>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</si>
  <si>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</si>
  <si>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</si>
  <si>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</si>
  <si>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</si>
  <si>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</si>
  <si>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</si>
  <si>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</si>
  <si>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</si>
  <si>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</si>
  <si>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</si>
  <si>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</si>
  <si>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</si>
  <si>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</si>
  <si>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</si>
  <si>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</si>
  <si>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</si>
  <si>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</si>
  <si>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</si>
  <si>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</si>
  <si>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</si>
  <si>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</si>
  <si>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</si>
  <si>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</si>
  <si>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</si>
  <si>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</si>
  <si>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</si>
  <si>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</si>
  <si>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</si>
  <si>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</si>
  <si>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</si>
  <si>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</si>
  <si>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</si>
  <si>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</si>
  <si>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</si>
  <si>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</si>
  <si>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</si>
  <si>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</si>
  <si>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</si>
  <si>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</si>
  <si>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</si>
  <si>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</si>
  <si>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</si>
  <si>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</si>
  <si>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</si>
  <si>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</si>
  <si>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</si>
  <si>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</si>
  <si>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</si>
  <si>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</si>
  <si>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</si>
  <si>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</si>
  <si>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</si>
  <si>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</si>
  <si>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</si>
  <si>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</si>
  <si>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</si>
  <si>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</si>
  <si>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</si>
  <si>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</si>
  <si>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</si>
  <si>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</si>
  <si>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</si>
  <si>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</si>
  <si>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</si>
  <si>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</si>
  <si>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</si>
  <si>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</si>
  <si>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</si>
  <si>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</si>
  <si>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</si>
  <si>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</si>
  <si>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</si>
  <si>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</si>
  <si>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</si>
  <si>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</si>
  <si>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</si>
  <si>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</si>
  <si>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</si>
  <si>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</si>
  <si>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</si>
  <si>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</si>
  <si>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</si>
  <si>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</si>
  <si>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</si>
  <si>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</si>
  <si>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</si>
  <si>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</si>
  <si>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</si>
  <si>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</si>
  <si>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</si>
  <si>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</si>
  <si>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</si>
  <si>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</si>
  <si>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</si>
  <si>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</si>
  <si>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</si>
  <si>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</si>
  <si>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</si>
  <si>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</si>
  <si>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</si>
  <si>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</si>
  <si>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</si>
  <si>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</si>
  <si>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</si>
  <si>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</si>
  <si>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</si>
  <si>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</si>
  <si>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</si>
  <si>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</si>
  <si>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</si>
  <si>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</si>
  <si>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</si>
  <si>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</si>
  <si>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</si>
  <si>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</si>
  <si>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</si>
  <si>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</si>
  <si>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</si>
  <si>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</si>
  <si>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</si>
  <si>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</si>
  <si>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</si>
  <si>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</si>
  <si>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</si>
  <si>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</si>
  <si>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</si>
  <si>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</si>
  <si>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</si>
  <si>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</si>
  <si>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</si>
  <si>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</si>
  <si>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</si>
  <si>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</si>
  <si>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</si>
  <si>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</si>
  <si>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</si>
  <si>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</si>
  <si>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</si>
  <si>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</si>
  <si>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</si>
  <si>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</si>
  <si>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</si>
  <si>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</si>
  <si>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</si>
  <si>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</si>
  <si>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</si>
  <si>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</si>
  <si>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</si>
  <si>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</si>
  <si>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</si>
  <si>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</si>
  <si>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</si>
  <si>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</si>
  <si>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</si>
  <si>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</si>
  <si>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</si>
  <si>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</si>
  <si>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</si>
  <si>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</si>
  <si>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</si>
  <si>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</si>
  <si>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</si>
  <si>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</si>
  <si>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</si>
  <si>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</si>
  <si>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</si>
  <si>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</si>
  <si>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</si>
  <si>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</si>
  <si>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</si>
  <si>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</si>
  <si>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</si>
  <si>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</si>
  <si>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</si>
  <si>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</si>
  <si>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</si>
  <si>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</si>
  <si>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</si>
  <si>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</si>
  <si>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</si>
  <si>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</si>
  <si>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</si>
  <si>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</si>
  <si>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</si>
  <si>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</si>
  <si>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</si>
  <si>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</si>
  <si>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</si>
  <si>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</si>
  <si>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</si>
  <si>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</si>
  <si>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</si>
  <si>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</si>
  <si>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</si>
  <si>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</si>
  <si>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</si>
  <si>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</si>
  <si>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</si>
  <si>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</si>
  <si>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</si>
  <si>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</si>
  <si>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</si>
  <si>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</si>
  <si>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</si>
  <si>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</si>
  <si>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</si>
  <si>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</si>
  <si>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</si>
  <si>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</si>
  <si>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</si>
  <si>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</si>
  <si>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</si>
  <si>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</si>
  <si>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</si>
  <si>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</si>
  <si>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</si>
  <si>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</si>
  <si>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</si>
  <si>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</si>
  <si>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</si>
  <si>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</si>
  <si>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</si>
  <si>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</si>
  <si>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</si>
  <si>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</si>
  <si>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</si>
  <si>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</si>
  <si>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</si>
  <si>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</si>
  <si>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</si>
  <si>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</si>
  <si>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</si>
  <si>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</si>
  <si>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</si>
  <si>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</si>
  <si>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</si>
  <si>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</si>
  <si>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</si>
  <si>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</si>
  <si>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</si>
  <si>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</si>
  <si>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</si>
  <si>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</si>
  <si>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</si>
  <si>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</si>
  <si>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</si>
  <si>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</si>
  <si>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</si>
  <si>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</si>
  <si>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</si>
  <si>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</si>
  <si>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</si>
  <si>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</si>
  <si>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</si>
  <si>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</si>
  <si>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</si>
  <si>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</si>
  <si>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</si>
  <si>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</si>
  <si>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</si>
  <si>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</si>
  <si>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</si>
  <si>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</si>
  <si>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</si>
  <si>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</si>
  <si>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</si>
  <si>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</si>
  <si>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</si>
  <si>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</si>
  <si>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</si>
  <si>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</si>
  <si>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</si>
  <si>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</si>
  <si>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</si>
  <si>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</si>
  <si>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</si>
  <si>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</si>
  <si>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</si>
  <si>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</si>
  <si>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</si>
  <si>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</si>
  <si>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</si>
  <si>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</si>
  <si>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</si>
  <si>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</si>
  <si>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</si>
  <si>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</si>
  <si>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</si>
  <si>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</si>
  <si>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</si>
  <si>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</si>
  <si>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</si>
  <si>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</si>
  <si>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</si>
  <si>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</si>
  <si>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</si>
  <si>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</si>
  <si>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</si>
  <si>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</si>
  <si>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</si>
  <si>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</si>
  <si>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</si>
  <si>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</si>
  <si>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</si>
  <si>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</si>
  <si>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</si>
  <si>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</si>
  <si>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</si>
  <si>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</si>
  <si>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</si>
  <si>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</si>
  <si>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</si>
  <si>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</si>
  <si>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</si>
  <si>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</si>
  <si>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</si>
  <si>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</si>
  <si>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</si>
  <si>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</si>
  <si>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</si>
  <si>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</si>
  <si>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</si>
  <si>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</si>
  <si>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</si>
  <si>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</si>
  <si>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</si>
  <si>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</si>
  <si>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</si>
  <si>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</si>
  <si>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</si>
  <si>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</si>
  <si>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</si>
  <si>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</si>
  <si>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</si>
  <si>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</si>
  <si>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</si>
  <si>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</si>
  <si>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</si>
  <si>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</si>
  <si>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</si>
  <si>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</si>
  <si>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</si>
  <si>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</si>
  <si>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</si>
  <si>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</si>
  <si>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</si>
  <si>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</si>
  <si>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</si>
  <si>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</si>
  <si>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</si>
  <si>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</si>
  <si>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</si>
  <si>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</si>
  <si>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</si>
  <si>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</si>
  <si>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</si>
  <si>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</si>
  <si>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</si>
  <si>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</si>
  <si>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</si>
  <si>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</si>
  <si>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</si>
  <si>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</si>
  <si>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</si>
  <si>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</si>
  <si>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</si>
  <si>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</si>
  <si>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</si>
  <si>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</si>
  <si>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</si>
  <si>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</si>
  <si>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</si>
  <si>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</si>
  <si>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</si>
  <si>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</si>
  <si>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</si>
  <si>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</si>
  <si>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</si>
  <si>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</si>
  <si>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</si>
  <si>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</si>
  <si>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</si>
  <si>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</si>
  <si>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</si>
  <si>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</si>
  <si>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</si>
  <si>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</si>
  <si>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</si>
  <si>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</si>
  <si>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</si>
  <si>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</si>
  <si>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</si>
  <si>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</si>
  <si>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</si>
  <si>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</si>
  <si>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</si>
  <si>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</si>
  <si>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</si>
  <si>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</si>
  <si>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</si>
  <si>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</si>
  <si>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</si>
  <si>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</si>
  <si>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</si>
  <si>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</si>
  <si>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</si>
  <si>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</si>
  <si>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</si>
  <si>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</si>
  <si>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</si>
  <si>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</si>
  <si>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</si>
  <si>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</si>
  <si>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</si>
  <si>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</si>
  <si>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</si>
  <si>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</si>
  <si>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</si>
  <si>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</si>
  <si>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</si>
  <si>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</si>
  <si>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</si>
  <si>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</si>
  <si>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</si>
  <si>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</si>
  <si>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</si>
  <si>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</si>
  <si>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</si>
  <si>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</si>
  <si>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</si>
  <si>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</si>
  <si>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</si>
  <si>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</si>
  <si>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</si>
  <si>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</si>
  <si>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</si>
  <si>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</si>
  <si>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</si>
  <si>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</si>
  <si>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</si>
  <si>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</si>
  <si>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</si>
  <si>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</si>
  <si>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</si>
  <si>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</si>
  <si>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</si>
  <si>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</si>
  <si>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</si>
  <si>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</si>
  <si>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</si>
  <si>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</si>
  <si>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</si>
  <si>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</si>
  <si>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</si>
  <si>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</si>
  <si>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</si>
  <si>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</si>
  <si>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</si>
  <si>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</si>
  <si>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</si>
  <si>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</si>
  <si>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</si>
  <si>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</si>
  <si>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</si>
  <si>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</si>
  <si>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</si>
  <si>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</si>
  <si>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</si>
  <si>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</si>
  <si>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</si>
  <si>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</si>
  <si>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</si>
  <si>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</si>
  <si>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</si>
  <si>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</si>
  <si>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</si>
  <si>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</si>
  <si>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</si>
  <si>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</si>
  <si>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</si>
  <si>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</si>
  <si>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</si>
  <si>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</si>
  <si>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</si>
  <si>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</si>
  <si>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</si>
  <si>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</si>
  <si>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</si>
  <si>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</si>
  <si>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</si>
  <si>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</si>
  <si>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</si>
  <si>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</si>
  <si>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</si>
  <si>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</si>
  <si>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</si>
  <si>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</si>
  <si>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</si>
  <si>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</si>
  <si>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</si>
  <si>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</si>
  <si>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</si>
  <si>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</si>
  <si>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</si>
  <si>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</si>
  <si>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</si>
  <si>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</si>
  <si>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</si>
  <si>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</si>
  <si>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</si>
  <si>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</si>
  <si>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</si>
  <si>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</si>
  <si>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</si>
  <si>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</si>
  <si>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</si>
  <si>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</si>
  <si>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</si>
  <si>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</si>
  <si>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</si>
  <si>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</si>
  <si>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</si>
  <si>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</si>
  <si>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</si>
  <si>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</si>
  <si>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</si>
  <si>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</si>
  <si>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</si>
  <si>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</si>
  <si>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</si>
  <si>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</si>
  <si>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</si>
  <si>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</si>
  <si>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</si>
  <si>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</si>
  <si>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</si>
  <si>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</si>
  <si>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</si>
  <si>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</si>
  <si>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</si>
  <si>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</si>
  <si>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</si>
  <si>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</si>
  <si>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</si>
  <si>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</si>
  <si>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</si>
  <si>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</si>
  <si>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</si>
  <si>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</si>
  <si>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</si>
  <si>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</si>
  <si>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</si>
  <si>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</si>
  <si>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</si>
  <si>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</si>
  <si>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</si>
  <si>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</si>
  <si>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</si>
  <si>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</si>
  <si>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</si>
  <si>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</si>
  <si>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</si>
  <si>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</si>
  <si>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</si>
  <si>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</si>
  <si>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</si>
  <si>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</si>
  <si>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</si>
  <si>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</si>
  <si>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</si>
  <si>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</si>
  <si>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</si>
  <si>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</si>
  <si>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</si>
  <si>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</si>
  <si>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</si>
  <si>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</si>
  <si>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</si>
  <si>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</si>
  <si>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</si>
  <si>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</si>
  <si>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</si>
  <si>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</si>
  <si>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</si>
  <si>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</si>
  <si>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</si>
  <si>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</si>
  <si>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</si>
  <si>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</si>
  <si>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</si>
  <si>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</si>
  <si>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</si>
  <si>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</si>
  <si>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</si>
  <si>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</si>
  <si>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</si>
  <si>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</si>
  <si>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</si>
  <si>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</si>
  <si>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</si>
  <si>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</si>
  <si>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</si>
  <si>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</si>
  <si>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</si>
  <si>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</si>
  <si>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</si>
  <si>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</si>
  <si>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</si>
  <si>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</si>
  <si>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</si>
  <si>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</si>
  <si>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</si>
  <si>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</si>
  <si>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</si>
  <si>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</si>
  <si>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</si>
  <si>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</si>
  <si>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</si>
  <si>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</si>
  <si>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</si>
  <si>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</si>
  <si>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</si>
  <si>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</si>
  <si>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</si>
  <si>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</si>
  <si>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</si>
  <si>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</si>
  <si>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</si>
  <si>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</si>
  <si>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</si>
  <si>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</si>
  <si>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</si>
  <si>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</si>
  <si>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</si>
  <si>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</si>
  <si>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</si>
  <si>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</si>
  <si>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</si>
  <si>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</si>
  <si>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</si>
  <si>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</si>
  <si>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</si>
  <si>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</si>
  <si>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</si>
  <si>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</si>
  <si>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</si>
  <si>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</si>
  <si>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</si>
  <si>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</si>
  <si>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</si>
  <si>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</si>
  <si>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</si>
  <si>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</si>
  <si>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</si>
  <si>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</si>
  <si>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</si>
  <si>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</si>
  <si>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</si>
  <si>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</si>
  <si>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</si>
  <si>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</si>
  <si>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</si>
  <si>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</si>
  <si>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</si>
  <si>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</si>
  <si>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</si>
  <si>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</si>
  <si>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</si>
  <si>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</si>
  <si>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</si>
  <si>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</si>
  <si>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</si>
  <si>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</si>
  <si>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</si>
  <si>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</si>
  <si>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</si>
  <si>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</si>
  <si>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</si>
  <si>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</si>
  <si>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</si>
  <si>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</si>
  <si>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</si>
  <si>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</si>
  <si>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</si>
  <si>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</si>
  <si>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</si>
  <si>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</si>
  <si>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</si>
  <si>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</si>
  <si>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</si>
  <si>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</si>
  <si>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</si>
  <si>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</si>
  <si>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</si>
  <si>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</si>
  <si>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</si>
  <si>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</si>
  <si>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</si>
  <si>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</si>
  <si>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</si>
  <si>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</si>
  <si>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</si>
  <si>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</si>
  <si>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</si>
  <si>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</si>
  <si>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</si>
  <si>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</si>
  <si>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</si>
  <si>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</si>
  <si>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</si>
  <si>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</si>
  <si>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</si>
  <si>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</si>
  <si>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</si>
  <si>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</si>
  <si>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</si>
  <si>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</si>
  <si>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</si>
  <si>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</si>
  <si>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</si>
  <si>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</si>
  <si>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</si>
  <si>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</si>
  <si>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</si>
  <si>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</si>
  <si>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</si>
  <si>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</si>
  <si>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</si>
  <si>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</si>
  <si>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</si>
  <si>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</si>
  <si>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</si>
  <si>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</si>
  <si>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</si>
  <si>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</si>
  <si>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</si>
  <si>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</si>
  <si>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</si>
  <si>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</si>
  <si>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</si>
  <si>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</si>
  <si>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</si>
  <si>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</si>
  <si>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</si>
  <si>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</si>
  <si>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</si>
  <si>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</si>
  <si>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</si>
  <si>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</si>
  <si>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</si>
  <si>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</si>
  <si>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</si>
  <si>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</si>
  <si>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</si>
  <si>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</si>
  <si>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</si>
  <si>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</si>
  <si>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</si>
  <si>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</si>
  <si>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</si>
  <si>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</si>
  <si>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</si>
  <si>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</si>
  <si>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</si>
  <si>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</si>
  <si>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</si>
  <si>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</si>
  <si>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</si>
  <si>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</si>
  <si>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</si>
  <si>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</si>
  <si>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</si>
  <si>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</si>
  <si>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</si>
  <si>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</si>
  <si>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</si>
  <si>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</si>
  <si>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</si>
  <si>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</si>
  <si>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</si>
  <si>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</si>
  <si>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</si>
  <si>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</si>
  <si>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</si>
  <si>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</si>
  <si>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</si>
  <si>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</si>
  <si>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</si>
  <si>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</si>
  <si>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</si>
  <si>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</si>
  <si>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</si>
  <si>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</si>
  <si>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</si>
  <si>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</si>
  <si>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</si>
  <si>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</si>
  <si>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</si>
  <si>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</si>
  <si>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</si>
  <si>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</si>
  <si>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</si>
  <si>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</si>
  <si>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</si>
  <si>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</si>
  <si>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</si>
  <si>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</si>
  <si>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</si>
  <si>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</si>
  <si>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</si>
  <si>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</si>
  <si>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</si>
  <si>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</si>
  <si>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</si>
  <si>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</si>
  <si>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</si>
  <si>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</si>
  <si>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</si>
  <si>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</si>
  <si>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</si>
  <si>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</si>
  <si>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</si>
  <si>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</si>
  <si>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</si>
  <si>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</si>
  <si>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</si>
  <si>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</si>
  <si>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</si>
  <si>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</si>
  <si>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</si>
  <si>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</si>
  <si>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</si>
  <si>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</si>
  <si>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</si>
  <si>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</si>
  <si>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</si>
  <si>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</si>
  <si>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</si>
  <si>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</si>
  <si>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</si>
  <si>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</si>
  <si>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</si>
  <si>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</si>
  <si>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</si>
  <si>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</si>
  <si>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</si>
  <si>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</si>
  <si>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</si>
  <si>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</si>
  <si>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</si>
  <si>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</si>
  <si>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</si>
  <si>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</si>
  <si>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</si>
  <si>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</si>
  <si>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</si>
  <si>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</si>
  <si>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</si>
  <si>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</si>
  <si>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</si>
  <si>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</si>
  <si>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</si>
  <si>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</si>
  <si>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</si>
  <si>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</si>
  <si>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</si>
  <si>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</si>
  <si>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</si>
  <si>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</si>
  <si>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</si>
  <si>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</si>
  <si>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</si>
  <si>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</si>
  <si>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</si>
  <si>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</si>
  <si>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</si>
  <si>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</si>
  <si>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</si>
  <si>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</si>
  <si>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</si>
  <si>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</si>
  <si>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</si>
  <si>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</si>
  <si>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</si>
  <si>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</si>
  <si>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</si>
  <si>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</si>
  <si>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</si>
  <si>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</si>
  <si>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</si>
  <si>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</si>
  <si>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</si>
  <si>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</si>
  <si>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</si>
  <si>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</si>
  <si>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</si>
  <si>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</si>
  <si>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</si>
  <si>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</si>
  <si>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</si>
  <si>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</si>
  <si>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</si>
  <si>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</si>
  <si>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</si>
  <si>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</si>
  <si>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</si>
  <si>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</si>
  <si>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</si>
  <si>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</si>
  <si>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</si>
  <si>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</si>
  <si>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</si>
  <si>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</si>
  <si>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</si>
  <si>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</si>
  <si>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</si>
  <si>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</si>
  <si>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</si>
  <si>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</si>
  <si>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</si>
  <si>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</si>
  <si>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</si>
  <si>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</si>
  <si>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</si>
  <si>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</si>
  <si>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</si>
  <si>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</si>
  <si>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</si>
  <si>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</si>
  <si>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</si>
  <si>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</si>
  <si>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</si>
  <si>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</si>
  <si>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</si>
  <si>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</si>
  <si>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</si>
  <si>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</si>
  <si>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</si>
  <si>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</si>
  <si>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</si>
  <si>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</si>
  <si>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</si>
  <si>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</si>
  <si>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</si>
  <si>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</si>
  <si>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</si>
  <si>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</si>
  <si>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</si>
  <si>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</si>
  <si>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</si>
  <si>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</si>
  <si>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</si>
  <si>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</si>
  <si>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</si>
  <si>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</si>
  <si>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</si>
  <si>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</si>
  <si>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</si>
  <si>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</si>
  <si>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</si>
  <si>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</si>
  <si>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</si>
  <si>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</si>
  <si>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</si>
  <si>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</si>
  <si>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</si>
  <si>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</si>
  <si>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</si>
  <si>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</si>
  <si>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</si>
  <si>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</si>
  <si>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</si>
  <si>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</si>
  <si>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</si>
  <si>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</si>
  <si>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</si>
  <si>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</si>
  <si>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</si>
  <si>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</si>
  <si>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</si>
  <si>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</si>
  <si>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</si>
  <si>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</si>
  <si>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</si>
  <si>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</si>
  <si>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</si>
  <si>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</si>
  <si>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</si>
  <si>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</si>
  <si>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</si>
  <si>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</si>
  <si>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</si>
  <si>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</si>
  <si>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</si>
  <si>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</si>
  <si>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</si>
  <si>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</si>
  <si>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</si>
  <si>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</si>
  <si>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</si>
  <si>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</si>
  <si>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</si>
  <si>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</si>
  <si>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</si>
  <si>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</si>
  <si>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</si>
  <si>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</si>
  <si>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</si>
  <si>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</si>
  <si>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</si>
  <si>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</si>
  <si>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</si>
  <si>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</si>
  <si>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</si>
  <si>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</si>
  <si>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</si>
  <si>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</si>
  <si>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</si>
  <si>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</si>
  <si>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</si>
  <si>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</si>
  <si>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</si>
  <si>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</si>
  <si>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</si>
  <si>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</si>
  <si>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</si>
  <si>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</si>
  <si>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</si>
  <si>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</si>
  <si>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</si>
  <si>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</si>
  <si>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</si>
  <si>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</si>
  <si>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</si>
  <si>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</si>
  <si>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</si>
  <si>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</si>
  <si>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</si>
  <si>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</si>
  <si>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</si>
  <si>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</si>
  <si>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</si>
  <si>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</si>
  <si>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</si>
  <si>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</si>
  <si>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</si>
  <si>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</si>
  <si>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</si>
  <si>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</si>
  <si>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</si>
  <si>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</si>
  <si>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</si>
  <si>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</si>
  <si>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</si>
  <si>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</si>
  <si>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</si>
  <si>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</si>
  <si>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</si>
  <si>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</si>
  <si>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</si>
  <si>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</si>
  <si>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</si>
  <si>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</si>
  <si>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</si>
  <si>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</si>
  <si>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</si>
  <si>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</si>
  <si>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</si>
  <si>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</si>
  <si>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</si>
  <si>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</si>
  <si>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</si>
  <si>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</si>
  <si>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</si>
  <si>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</si>
  <si>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</si>
  <si>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</si>
  <si>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</si>
  <si>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</si>
  <si>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</si>
  <si>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</si>
  <si>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</si>
  <si>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</si>
  <si>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</si>
  <si>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</si>
  <si>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</si>
  <si>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</si>
  <si>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</si>
  <si>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</si>
  <si>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</si>
  <si>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</si>
  <si>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</si>
  <si>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</si>
  <si>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</si>
  <si>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</si>
  <si>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</si>
  <si>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</si>
  <si>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</si>
  <si>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</si>
  <si>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</si>
  <si>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</si>
  <si>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</si>
  <si>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</si>
  <si>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</si>
  <si>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</si>
  <si>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</si>
  <si>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</si>
  <si>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</si>
  <si>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</si>
  <si>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</si>
  <si>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</si>
  <si>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</si>
  <si>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</si>
  <si>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</si>
  <si>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</si>
  <si>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</si>
  <si>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</si>
  <si>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</si>
  <si>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</si>
  <si>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</si>
  <si>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</si>
  <si>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</si>
  <si>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</si>
  <si>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</si>
  <si>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</si>
  <si>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</si>
  <si>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</si>
  <si>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</si>
  <si>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</si>
  <si>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</si>
  <si>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</si>
  <si>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</si>
  <si>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</si>
  <si>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</si>
  <si>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</si>
  <si>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</si>
  <si>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</si>
  <si>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</si>
  <si>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</si>
  <si>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</si>
  <si>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</si>
  <si>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</si>
  <si>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</si>
  <si>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</si>
  <si>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</si>
  <si>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</si>
  <si>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</si>
  <si>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</si>
  <si>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</si>
  <si>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</si>
  <si>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</si>
  <si>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</si>
  <si>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</si>
  <si>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</si>
  <si>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</si>
  <si>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</si>
  <si>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</si>
  <si>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</si>
  <si>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</si>
  <si>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</si>
  <si>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</si>
  <si>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</si>
  <si>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</si>
  <si>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</si>
  <si>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</si>
  <si>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</si>
  <si>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</si>
  <si>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</si>
  <si>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</si>
  <si>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</si>
  <si>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</si>
  <si>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</si>
  <si>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</si>
  <si>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</si>
  <si>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</si>
  <si>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</si>
  <si>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</si>
  <si>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</si>
  <si>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</si>
  <si>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</si>
  <si>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</si>
  <si>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</si>
  <si>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</si>
  <si>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</si>
  <si>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</si>
  <si>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</si>
  <si>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</si>
  <si>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</si>
  <si>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</si>
  <si>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</si>
  <si>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</si>
  <si>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</si>
  <si>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</si>
  <si>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</si>
  <si>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</si>
  <si>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</si>
  <si>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</si>
  <si>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</si>
  <si>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</si>
  <si>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</si>
  <si>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</si>
  <si>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</si>
  <si>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</si>
  <si>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</si>
  <si>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</si>
  <si>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</si>
  <si>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</si>
  <si>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</si>
  <si>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</si>
  <si>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</si>
  <si>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</si>
  <si>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</si>
  <si>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</si>
  <si>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</si>
  <si>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</si>
  <si>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</si>
  <si>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</si>
  <si>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</si>
  <si>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</si>
  <si>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</si>
  <si>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</si>
  <si>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</si>
  <si>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</si>
  <si>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</si>
  <si>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</si>
  <si>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</si>
  <si>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</si>
  <si>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</si>
  <si>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</si>
  <si>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</si>
  <si>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</si>
  <si>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</si>
  <si>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</si>
  <si>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</si>
  <si>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</si>
  <si>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</si>
  <si>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</si>
  <si>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</si>
  <si>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</si>
  <si>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</si>
  <si>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</si>
  <si>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</si>
  <si>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</si>
  <si>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</si>
  <si>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</si>
  <si>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</si>
  <si>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</si>
  <si>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</si>
  <si>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</si>
  <si>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</si>
  <si>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</si>
  <si>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</si>
  <si>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</si>
  <si>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</si>
  <si>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</si>
  <si>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</si>
  <si>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</si>
  <si>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</si>
  <si>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</si>
  <si>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</si>
  <si>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</si>
  <si>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</si>
  <si>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</si>
  <si>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</si>
  <si>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</si>
  <si>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</si>
  <si>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</si>
  <si>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</si>
  <si>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</si>
  <si>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</si>
  <si>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</si>
  <si>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</si>
  <si>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</si>
  <si>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</si>
  <si>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</si>
  <si>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</si>
  <si>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</si>
  <si>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</si>
  <si>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</si>
  <si>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</si>
  <si>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</si>
  <si>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</si>
  <si>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</si>
  <si>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</si>
  <si>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</si>
  <si>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</si>
  <si>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</si>
  <si>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</si>
  <si>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</si>
  <si>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</si>
  <si>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</si>
  <si>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</si>
  <si>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</si>
  <si>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</si>
  <si>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</si>
  <si>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</si>
  <si>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</si>
  <si>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</si>
  <si>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</si>
  <si>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</si>
  <si>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</si>
  <si>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</si>
  <si>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</si>
  <si>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</si>
  <si>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</si>
  <si>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</si>
  <si>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</si>
  <si>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</si>
  <si>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</si>
  <si>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</si>
  <si>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</si>
  <si>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</si>
  <si>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</si>
  <si>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</si>
  <si>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</si>
  <si>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</si>
  <si>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</si>
  <si>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</si>
  <si>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</si>
  <si>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</si>
  <si>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</si>
  <si>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</si>
  <si>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</si>
  <si>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</si>
  <si>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</si>
  <si>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</si>
  <si>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</si>
  <si>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</si>
  <si>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</si>
  <si>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</si>
  <si>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</si>
  <si>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</si>
  <si>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</si>
  <si>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</si>
  <si>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</si>
  <si>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</si>
  <si>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</si>
  <si>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</si>
  <si>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</si>
  <si>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</si>
  <si>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</si>
  <si>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</si>
  <si>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</si>
  <si>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</si>
  <si>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</si>
  <si>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</si>
  <si>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</si>
  <si>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</si>
  <si>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</si>
  <si>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</si>
  <si>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</si>
  <si>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</si>
  <si>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</si>
  <si>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</si>
  <si>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</si>
  <si>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</si>
  <si>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</si>
  <si>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</si>
  <si>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</si>
  <si>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</si>
  <si>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</si>
  <si>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</si>
  <si>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</si>
  <si>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</si>
  <si>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</si>
  <si>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</si>
  <si>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</si>
  <si>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</si>
  <si>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</si>
  <si>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</si>
  <si>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</si>
  <si>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</si>
  <si>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</si>
  <si>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</si>
  <si>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</si>
  <si>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</si>
  <si>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</si>
  <si>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</si>
  <si>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</si>
  <si>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</si>
  <si>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</si>
  <si>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</si>
  <si>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</si>
  <si>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</si>
  <si>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</si>
  <si>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</si>
  <si>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</si>
  <si>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</si>
  <si>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</si>
  <si>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</si>
  <si>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</si>
  <si>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</si>
  <si>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</si>
  <si>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</si>
  <si>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</si>
  <si>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</si>
  <si>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</si>
  <si>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</si>
  <si>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</si>
  <si>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</si>
  <si>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</si>
  <si>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</si>
  <si>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</si>
  <si>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</si>
  <si>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</si>
  <si>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</si>
  <si>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</si>
  <si>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</si>
  <si>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</si>
  <si>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</si>
  <si>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</si>
  <si>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</si>
  <si>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</si>
  <si>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</si>
  <si>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</si>
  <si>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</si>
  <si>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</si>
  <si>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</si>
  <si>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</si>
  <si>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</si>
  <si>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</si>
  <si>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</si>
  <si>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</si>
  <si>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</si>
  <si>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</si>
  <si>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</si>
  <si>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</si>
  <si>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</si>
  <si>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</si>
  <si>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</si>
  <si>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</si>
  <si>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</si>
  <si>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</si>
  <si>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</si>
  <si>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</si>
  <si>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</si>
  <si>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</si>
  <si>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</si>
  <si>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</si>
  <si>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</si>
  <si>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</si>
  <si>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</si>
  <si>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</si>
  <si>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</si>
  <si>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</si>
  <si>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</si>
  <si>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</si>
  <si>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</si>
  <si>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</si>
  <si>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</si>
  <si>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</si>
  <si>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</si>
  <si>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</si>
  <si>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</si>
  <si>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</si>
  <si>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</si>
  <si>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</si>
  <si>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</si>
  <si>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</si>
  <si>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</si>
  <si>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</si>
  <si>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</si>
  <si>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</si>
  <si>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</si>
  <si>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</si>
  <si>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</si>
  <si>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</si>
  <si>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</si>
  <si>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</si>
  <si>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</si>
  <si>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</si>
  <si>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</si>
  <si>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</si>
  <si>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</si>
  <si>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</si>
  <si>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</si>
  <si>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</si>
  <si>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</si>
  <si>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</si>
  <si>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</si>
  <si>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</si>
  <si>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</si>
  <si>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</si>
  <si>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</si>
  <si>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</si>
  <si>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</si>
  <si>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</si>
  <si>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</si>
  <si>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</si>
  <si>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</si>
  <si>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</si>
  <si>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</si>
  <si>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</si>
  <si>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</si>
  <si>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</si>
  <si>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</si>
  <si>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</si>
  <si>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</si>
  <si>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</si>
  <si>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</si>
  <si>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</si>
  <si>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</si>
  <si>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</si>
  <si>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</si>
  <si>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</si>
  <si>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</si>
  <si>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</si>
  <si>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</si>
  <si>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</si>
  <si>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</si>
  <si>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</si>
  <si>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</si>
  <si>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</si>
  <si>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</si>
  <si>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</si>
  <si>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</si>
  <si>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</si>
  <si>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</si>
  <si>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</si>
  <si>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</si>
  <si>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</si>
  <si>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</si>
  <si>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</si>
  <si>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</si>
  <si>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</si>
  <si>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</si>
  <si>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</si>
  <si>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</si>
  <si>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</si>
  <si>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</si>
  <si>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</si>
  <si>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</si>
  <si>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</si>
  <si>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</si>
  <si>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</si>
  <si>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</si>
  <si>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</si>
  <si>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</si>
  <si>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</si>
  <si>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</si>
  <si>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</si>
  <si>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</si>
  <si>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</si>
  <si>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</si>
  <si>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</si>
  <si>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</si>
  <si>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</si>
  <si>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</si>
  <si>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</si>
  <si>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</si>
  <si>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</si>
  <si>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</si>
  <si>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</si>
  <si>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</si>
  <si>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</si>
  <si>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</si>
  <si>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</si>
  <si>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</si>
  <si>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</si>
  <si>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</si>
  <si>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</si>
  <si>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</si>
  <si>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</si>
  <si>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</si>
  <si>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</si>
  <si>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</si>
  <si>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</si>
  <si>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</si>
  <si>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</si>
  <si>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</si>
  <si>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</si>
  <si>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</si>
  <si>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</si>
  <si>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</si>
  <si>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</si>
  <si>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</si>
  <si>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</si>
  <si>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</si>
  <si>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</si>
  <si>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</si>
  <si>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</si>
  <si>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</si>
  <si>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</si>
  <si>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</si>
  <si>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</si>
  <si>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</si>
  <si>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</si>
  <si>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</si>
  <si>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</si>
  <si>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</si>
  <si>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</si>
  <si>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</si>
  <si>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</si>
  <si>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</si>
  <si>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</si>
  <si>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</si>
  <si>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</si>
  <si>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</si>
  <si>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</si>
  <si>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</si>
  <si>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</si>
  <si>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</si>
  <si>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</si>
  <si>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</si>
  <si>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</si>
  <si>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</si>
  <si>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</si>
  <si>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</si>
  <si>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</si>
  <si>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</si>
  <si>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</si>
  <si>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</si>
  <si>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</si>
  <si>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</si>
  <si>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</si>
  <si>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</si>
  <si>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</si>
  <si>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</si>
  <si>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</si>
  <si>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</si>
  <si>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</si>
  <si>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</si>
  <si>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</si>
  <si>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</si>
  <si>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</si>
  <si>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</si>
  <si>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</si>
  <si>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</si>
  <si>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</si>
  <si>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</si>
  <si>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</si>
  <si>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</si>
  <si>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</si>
  <si>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</si>
  <si>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</si>
  <si>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</si>
  <si>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</si>
  <si>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</si>
  <si>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</si>
  <si>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</si>
  <si>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</si>
  <si>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</si>
  <si>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</si>
  <si>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</si>
  <si>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</si>
  <si>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</si>
  <si>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</si>
  <si>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</si>
  <si>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</si>
  <si>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</si>
  <si>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</si>
  <si>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</si>
  <si>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</si>
  <si>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</si>
  <si>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</si>
  <si>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</si>
  <si>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</si>
  <si>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</si>
  <si>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</si>
  <si>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</si>
  <si>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</si>
  <si>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</si>
  <si>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</si>
  <si>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</si>
  <si>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</si>
  <si>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</si>
  <si>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</si>
  <si>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</si>
  <si>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</si>
  <si>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</si>
  <si>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</si>
  <si>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</si>
  <si>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</si>
  <si>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</si>
  <si>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</si>
  <si>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</si>
  <si>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</si>
  <si>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</si>
  <si>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</si>
  <si>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</si>
  <si>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</si>
  <si>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</si>
  <si>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</si>
  <si>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</si>
  <si>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</si>
  <si>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</si>
  <si>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</si>
  <si>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</si>
  <si>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</si>
  <si>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</si>
  <si>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</si>
  <si>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</si>
  <si>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</si>
  <si>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</si>
  <si>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</si>
  <si>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</si>
  <si>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</si>
  <si>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</si>
  <si>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</si>
  <si>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</si>
  <si>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</si>
  <si>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</si>
  <si>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</si>
  <si>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</si>
  <si>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</si>
  <si>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</si>
  <si>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</si>
  <si>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</si>
  <si>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</si>
  <si>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</si>
  <si>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</si>
  <si>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</si>
  <si>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</si>
  <si>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</si>
  <si>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</si>
  <si>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</si>
  <si>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</si>
  <si>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</si>
  <si>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</si>
  <si>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</si>
  <si>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</si>
  <si>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</si>
  <si>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</si>
  <si>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</si>
  <si>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</si>
  <si>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</si>
  <si>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</si>
  <si>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</si>
  <si>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</si>
  <si>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</si>
  <si>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</si>
  <si>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</si>
  <si>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</si>
  <si>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</si>
  <si>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</si>
  <si>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</si>
  <si>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</si>
  <si>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</si>
  <si>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</si>
  <si>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</si>
  <si>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</si>
  <si>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</si>
  <si>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</si>
  <si>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</si>
  <si>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</si>
  <si>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</si>
  <si>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</si>
  <si>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</si>
  <si>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</si>
  <si>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</si>
  <si>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</si>
  <si>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</si>
  <si>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</si>
  <si>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</si>
  <si>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</si>
  <si>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</si>
  <si>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</si>
  <si>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</si>
  <si>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</si>
  <si>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</si>
  <si>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</si>
  <si>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</si>
  <si>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</si>
  <si>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</si>
  <si>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</si>
  <si>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</si>
  <si>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</si>
  <si>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</si>
  <si>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</si>
  <si>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</si>
  <si>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</si>
  <si>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</si>
  <si>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</si>
  <si>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</si>
  <si>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</si>
  <si>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</si>
  <si>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</si>
  <si>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</si>
  <si>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</si>
  <si>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</si>
  <si>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</si>
  <si>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</si>
  <si>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</si>
  <si>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</si>
  <si>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</si>
  <si>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</si>
  <si>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</si>
  <si>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</si>
  <si>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</si>
  <si>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</si>
  <si>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</si>
  <si>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</si>
  <si>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</si>
  <si>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</si>
  <si>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</si>
  <si>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</si>
  <si>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</si>
  <si>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</si>
  <si>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</si>
  <si>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</si>
  <si>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</si>
  <si>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</si>
  <si>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</si>
  <si>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</si>
  <si>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</si>
  <si>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</si>
  <si>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</si>
  <si>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</si>
  <si>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</si>
  <si>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</si>
  <si>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</si>
  <si>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</si>
  <si>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</si>
  <si>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</si>
  <si>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</si>
  <si>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</si>
  <si>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</si>
  <si>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</si>
  <si>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</si>
  <si>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</si>
  <si>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</si>
  <si>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</si>
  <si>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</si>
  <si>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</si>
  <si>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</si>
  <si>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</si>
  <si>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</si>
  <si>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</si>
  <si>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</si>
  <si>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</si>
  <si>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</si>
  <si>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</si>
  <si>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</si>
  <si>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</si>
  <si>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</si>
  <si>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</si>
  <si>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</si>
  <si>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</si>
  <si>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</si>
  <si>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</si>
  <si>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</si>
  <si>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</si>
  <si>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</si>
  <si>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</si>
  <si>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</si>
  <si>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</si>
  <si>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</si>
  <si>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</si>
  <si>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</si>
  <si>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</si>
  <si>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</si>
  <si>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</si>
  <si>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</si>
  <si>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</si>
  <si>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</si>
  <si>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</si>
  <si>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</si>
  <si>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</si>
  <si>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</si>
  <si>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</si>
  <si>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</si>
  <si>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</si>
  <si>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</si>
  <si>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</si>
  <si>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</si>
  <si>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</si>
  <si>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</si>
  <si>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</si>
  <si>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</si>
  <si>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</si>
  <si>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</si>
  <si>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</si>
  <si>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</si>
  <si>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</si>
  <si>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</si>
  <si>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</si>
  <si>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</si>
  <si>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</si>
  <si>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</si>
  <si>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</si>
  <si>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</si>
  <si>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</si>
  <si>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</si>
  <si>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</si>
  <si>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</si>
  <si>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</si>
  <si>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</si>
  <si>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</si>
  <si>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</si>
  <si>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</si>
  <si>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</si>
  <si>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</si>
  <si>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</si>
  <si>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</si>
  <si>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</si>
  <si>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</si>
  <si>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</si>
  <si>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</si>
  <si>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</si>
  <si>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</si>
  <si>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</si>
  <si>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</si>
  <si>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</si>
  <si>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</si>
  <si>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</si>
  <si>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</si>
  <si>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</si>
  <si>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</si>
  <si>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</si>
  <si>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</si>
  <si>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</si>
  <si>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</si>
  <si>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</si>
  <si>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</si>
  <si>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</si>
  <si>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</si>
  <si>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</si>
  <si>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</si>
  <si>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</si>
  <si>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</si>
  <si>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</si>
  <si>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</si>
  <si>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</si>
  <si>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</si>
  <si>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</si>
  <si>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</si>
  <si>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</si>
  <si>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</si>
  <si>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</si>
  <si>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</si>
  <si>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</si>
  <si>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</si>
  <si>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</si>
  <si>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</si>
  <si>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</si>
  <si>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</si>
  <si>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</si>
  <si>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</si>
  <si>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</si>
  <si>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</si>
  <si>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</si>
  <si>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</si>
  <si>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</si>
  <si>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</si>
  <si>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</si>
  <si>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</si>
  <si>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</si>
  <si>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</si>
  <si>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</si>
  <si>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</si>
  <si>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</si>
  <si>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</si>
  <si>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</si>
  <si>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</si>
  <si>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</si>
  <si>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</si>
  <si>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</si>
  <si>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</si>
  <si>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</si>
  <si>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</si>
  <si>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</si>
  <si>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</si>
  <si>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</si>
  <si>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</si>
  <si>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</si>
  <si>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</si>
  <si>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</si>
  <si>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</si>
  <si>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</si>
  <si>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</si>
  <si>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</si>
  <si>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</si>
  <si>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</si>
  <si>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</si>
  <si>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</si>
  <si>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</si>
  <si>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</si>
  <si>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</si>
  <si>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</si>
  <si>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</si>
  <si>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</si>
  <si>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</si>
  <si>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</si>
  <si>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</si>
  <si>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</si>
  <si>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</si>
  <si>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</si>
  <si>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</si>
  <si>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</si>
  <si>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</si>
  <si>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</si>
  <si>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</si>
  <si>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</si>
  <si>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</si>
  <si>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</si>
  <si>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</si>
  <si>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</si>
  <si>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</si>
  <si>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</si>
  <si>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</si>
  <si>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</si>
  <si>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</si>
  <si>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</si>
  <si>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</si>
  <si>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</si>
  <si>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</si>
  <si>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</si>
  <si>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</si>
  <si>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</si>
  <si>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</si>
  <si>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</si>
  <si>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</si>
  <si>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</si>
  <si>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</si>
  <si>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</si>
  <si>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</si>
  <si>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</si>
  <si>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</si>
  <si>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</si>
  <si>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</si>
  <si>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</si>
  <si>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</si>
  <si>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</si>
  <si>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</si>
  <si>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</si>
  <si>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</si>
  <si>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</si>
  <si>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</si>
  <si>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</si>
  <si>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</si>
  <si>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</si>
  <si>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</si>
  <si>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</si>
  <si>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</si>
  <si>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</si>
  <si>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</si>
  <si>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</si>
  <si>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</si>
  <si>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</si>
  <si>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</si>
  <si>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</si>
  <si>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</si>
  <si>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</si>
  <si>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</si>
  <si>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</si>
  <si>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</si>
  <si>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</si>
  <si>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</si>
  <si>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</si>
  <si>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</si>
  <si>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</si>
  <si>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</si>
  <si>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</si>
  <si>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</si>
  <si>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</si>
  <si>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</si>
  <si>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</si>
  <si>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</si>
  <si>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</si>
  <si>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</si>
  <si>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</si>
  <si>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</si>
  <si>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</si>
  <si>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</si>
  <si>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</si>
  <si>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</si>
  <si>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</si>
  <si>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</si>
  <si>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</si>
  <si>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</si>
  <si>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</si>
  <si>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</si>
  <si>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</si>
  <si>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</si>
  <si>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</si>
  <si>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</si>
  <si>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</si>
  <si>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</si>
  <si>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</si>
  <si>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</si>
  <si>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</si>
  <si>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</si>
  <si>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</si>
  <si>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</si>
  <si>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</si>
  <si>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</si>
  <si>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</si>
  <si>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</si>
  <si>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</si>
  <si>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</si>
  <si>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</si>
  <si>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</si>
  <si>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</si>
  <si>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</si>
  <si>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</si>
  <si>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</si>
  <si>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</si>
  <si>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</si>
  <si>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</si>
  <si>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</si>
  <si>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</si>
  <si>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</si>
  <si>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</si>
  <si>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</si>
  <si>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</si>
  <si>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</si>
  <si>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</si>
  <si>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</si>
  <si>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</si>
  <si>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</si>
  <si>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</si>
  <si>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</si>
  <si>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</si>
  <si>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</si>
  <si>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</si>
  <si>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</si>
  <si>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</si>
  <si>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</si>
  <si>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</si>
  <si>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</si>
  <si>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</si>
  <si>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</si>
  <si>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</si>
  <si>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</si>
  <si>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</si>
  <si>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</si>
  <si>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</si>
  <si>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</si>
  <si>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</si>
  <si>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</si>
  <si>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</si>
  <si>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</si>
  <si>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</si>
  <si>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</si>
  <si>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</si>
  <si>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</si>
  <si>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</si>
  <si>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</si>
  <si>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</si>
  <si>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</si>
  <si>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</si>
  <si>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</si>
  <si>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</si>
  <si>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</si>
  <si>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</si>
  <si>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</si>
  <si>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</si>
  <si>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</si>
  <si>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</si>
  <si>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</si>
  <si>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</si>
  <si>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</si>
  <si>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</si>
  <si>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</si>
  <si>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</si>
  <si>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</si>
  <si>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</si>
  <si>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</si>
  <si>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</si>
  <si>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</si>
  <si>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</si>
  <si>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</si>
  <si>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</si>
  <si>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</si>
  <si>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</si>
  <si>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</si>
  <si>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</si>
  <si>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</si>
  <si>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</si>
  <si>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</si>
  <si>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</si>
  <si>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</si>
  <si>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</si>
  <si>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</si>
  <si>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</si>
  <si>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</si>
  <si>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</si>
  <si>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</si>
  <si>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</si>
  <si>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</si>
  <si>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</si>
  <si>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</si>
  <si>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</si>
  <si>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</si>
  <si>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</si>
  <si>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</si>
  <si>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</si>
  <si>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</si>
  <si>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</si>
  <si>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</si>
  <si>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</si>
  <si>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</si>
  <si>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</si>
  <si>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</si>
  <si>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</si>
  <si>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</si>
  <si>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</si>
  <si>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</si>
  <si>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</si>
  <si>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</si>
  <si>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</si>
  <si>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</si>
  <si>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</si>
  <si>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</si>
  <si>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</si>
  <si>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</si>
  <si>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</si>
  <si>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</si>
  <si>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</si>
  <si>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</si>
  <si>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</si>
  <si>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</si>
  <si>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</si>
  <si>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</si>
  <si>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</si>
  <si>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</si>
  <si>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</si>
  <si>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</si>
  <si>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</si>
  <si>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</si>
  <si>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</si>
  <si>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</si>
  <si>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</si>
  <si>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</si>
  <si>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</si>
  <si>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</si>
  <si>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</si>
  <si>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</si>
  <si>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</si>
  <si>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</si>
  <si>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</si>
  <si>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</si>
  <si>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</si>
  <si>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</si>
  <si>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</si>
  <si>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</si>
  <si>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</si>
  <si>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</si>
  <si>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</si>
  <si>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</si>
  <si>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</si>
  <si>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</si>
  <si>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</si>
  <si>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</si>
  <si>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</si>
  <si>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</si>
  <si>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</si>
  <si>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</si>
  <si>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</si>
  <si>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</si>
  <si>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</si>
  <si>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</si>
  <si>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</si>
  <si>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</si>
  <si>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</si>
  <si>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</si>
  <si>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</si>
  <si>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</si>
  <si>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</si>
  <si>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</si>
  <si>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</si>
  <si>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</si>
  <si>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</si>
  <si>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</si>
  <si>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</si>
  <si>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</si>
  <si>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</si>
  <si>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</si>
  <si>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</si>
  <si>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</si>
  <si>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</si>
  <si>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</si>
  <si>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</si>
  <si>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</si>
  <si>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</si>
  <si>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</si>
  <si>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</si>
  <si>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</si>
  <si>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</si>
  <si>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</si>
  <si>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</si>
  <si>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</si>
  <si>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</si>
  <si>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</si>
  <si>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</si>
  <si>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</si>
  <si>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</si>
  <si>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</si>
  <si>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</si>
  <si>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</si>
  <si>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</si>
  <si>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</si>
  <si>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</si>
  <si>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</si>
  <si>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</si>
  <si>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</si>
  <si>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</si>
  <si>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</si>
  <si>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</si>
  <si>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</si>
  <si>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</si>
  <si>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</si>
  <si>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</si>
  <si>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</si>
  <si>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</si>
  <si>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</si>
  <si>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</si>
  <si>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</si>
  <si>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</si>
  <si>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</si>
  <si>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</si>
  <si>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</si>
  <si>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</si>
  <si>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</si>
  <si>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</si>
  <si>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</si>
  <si>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</si>
  <si>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</si>
  <si>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</si>
  <si>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</si>
  <si>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</si>
  <si>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</si>
  <si>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</si>
  <si>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</si>
  <si>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</si>
  <si>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</si>
  <si>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</si>
  <si>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</si>
  <si>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</si>
  <si>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</si>
  <si>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</si>
  <si>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</si>
  <si>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</si>
  <si>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</si>
  <si>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</si>
  <si>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</si>
  <si>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</si>
  <si>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</si>
  <si>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</si>
  <si>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</si>
  <si>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</si>
  <si>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</si>
  <si>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</si>
  <si>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</si>
  <si>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</si>
  <si>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</si>
  <si>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</si>
  <si>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</si>
  <si>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</si>
  <si>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</si>
  <si>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</si>
  <si>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</si>
  <si>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</si>
  <si>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</si>
  <si>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</si>
  <si>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</si>
  <si>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</si>
  <si>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</si>
  <si>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</si>
  <si>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</si>
  <si>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</si>
  <si>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</si>
  <si>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</si>
  <si>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</si>
  <si>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</si>
  <si>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</si>
  <si>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</si>
  <si>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</si>
  <si>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</si>
  <si>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</si>
  <si>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</si>
  <si>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</si>
  <si>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</si>
  <si>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</si>
  <si>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</si>
  <si>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</si>
  <si>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</si>
  <si>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</si>
  <si>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</si>
  <si>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</si>
  <si>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</si>
  <si>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</si>
  <si>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</si>
  <si>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</si>
  <si>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</si>
  <si>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</si>
  <si>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</si>
  <si>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</si>
  <si>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</si>
  <si>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</si>
  <si>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</si>
  <si>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</si>
  <si>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</si>
  <si>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</si>
  <si>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</si>
  <si>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</si>
  <si>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</si>
  <si>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</si>
  <si>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</si>
  <si>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</si>
  <si>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</si>
  <si>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</si>
  <si>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</si>
  <si>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</si>
  <si>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</si>
  <si>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</si>
  <si>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</si>
  <si>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</si>
  <si>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</si>
  <si>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</si>
  <si>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</si>
  <si>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</si>
  <si>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</si>
  <si>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</si>
  <si>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</si>
  <si>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</si>
  <si>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</si>
  <si>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</si>
  <si>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</si>
  <si>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</si>
  <si>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</si>
  <si>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</si>
  <si>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</si>
  <si>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</si>
  <si>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</si>
  <si>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</si>
  <si>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</si>
  <si>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</si>
  <si>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</si>
  <si>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</si>
  <si>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</si>
  <si>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</si>
  <si>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</si>
  <si>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</si>
  <si>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</si>
  <si>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</si>
  <si>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</si>
  <si>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</si>
  <si>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</si>
  <si>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</si>
  <si>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</si>
  <si>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</si>
  <si>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</si>
  <si>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</si>
  <si>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</si>
  <si>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</si>
  <si>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</si>
  <si>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</si>
  <si>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</si>
  <si>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</si>
  <si>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</si>
  <si>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</si>
  <si>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</si>
  <si>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</si>
  <si>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</si>
  <si>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</si>
  <si>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</si>
  <si>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</si>
  <si>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</si>
  <si>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</si>
  <si>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</si>
  <si>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</si>
  <si>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</si>
  <si>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</si>
  <si>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</si>
  <si>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</si>
  <si>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</si>
  <si>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</si>
  <si>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</si>
  <si>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</si>
  <si>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</si>
  <si>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</si>
  <si>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</si>
  <si>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</si>
  <si>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</si>
  <si>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</si>
  <si>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</si>
  <si>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</si>
  <si>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</si>
  <si>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</si>
  <si>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</si>
  <si>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</si>
  <si>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</si>
  <si>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</si>
  <si>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</si>
  <si>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</si>
  <si>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</si>
  <si>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</si>
  <si>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</si>
  <si>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</si>
  <si>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</si>
  <si>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</si>
  <si>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</si>
  <si>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</si>
  <si>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</si>
  <si>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</si>
  <si>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</si>
  <si>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</si>
  <si>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</si>
  <si>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</si>
  <si>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</si>
  <si>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</si>
  <si>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</si>
  <si>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</si>
  <si>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</si>
  <si>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</si>
  <si>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</si>
  <si>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</si>
  <si>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</si>
  <si>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</si>
  <si>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</si>
  <si>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</si>
  <si>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</si>
  <si>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</si>
  <si>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</si>
  <si>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</si>
  <si>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</si>
  <si>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</si>
  <si>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</si>
  <si>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</si>
  <si>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</si>
  <si>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</si>
  <si>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</si>
  <si>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</si>
  <si>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</si>
  <si>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</si>
  <si>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</si>
  <si>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</si>
  <si>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</si>
  <si>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</si>
  <si>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</si>
  <si>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</si>
  <si>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</si>
  <si>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</si>
  <si>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</si>
  <si>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</si>
  <si>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</si>
  <si>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</si>
  <si>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</si>
  <si>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</si>
  <si>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</si>
  <si>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</si>
  <si>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</si>
  <si>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</si>
  <si>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</si>
  <si>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</si>
  <si>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</si>
  <si>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</si>
  <si>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</si>
  <si>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</si>
  <si>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</si>
  <si>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</si>
  <si>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</si>
  <si>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</si>
  <si>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</si>
  <si>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</si>
  <si>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</si>
  <si>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</si>
  <si>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</si>
  <si>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</si>
  <si>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</si>
  <si>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</si>
  <si>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</si>
  <si>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</si>
  <si>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</si>
  <si>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</si>
  <si>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</si>
  <si>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</si>
  <si>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</si>
  <si>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</si>
  <si>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</si>
  <si>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</si>
  <si>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</si>
  <si>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</si>
  <si>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</si>
  <si>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</si>
  <si>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</si>
  <si>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</si>
  <si>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</si>
  <si>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</si>
  <si>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</si>
  <si>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</si>
  <si>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</si>
  <si>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</si>
  <si>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</si>
  <si>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</si>
  <si>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</si>
  <si>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</si>
  <si>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</si>
  <si>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</si>
  <si>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</si>
  <si>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</si>
  <si>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</si>
  <si>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</si>
  <si>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</si>
  <si>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</si>
  <si>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</si>
  <si>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</si>
  <si>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</si>
  <si>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</si>
  <si>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</si>
  <si>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</si>
  <si>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</si>
  <si>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</si>
  <si>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</si>
  <si>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</si>
  <si>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</si>
  <si>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</si>
  <si>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</si>
  <si>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</si>
  <si>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</si>
  <si>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</si>
  <si>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</si>
  <si>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</si>
  <si>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</si>
  <si>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</si>
  <si>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</si>
  <si>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</si>
  <si>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</si>
  <si>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</si>
  <si>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</si>
  <si>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</si>
  <si>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</si>
  <si>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</si>
  <si>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</si>
  <si>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</si>
  <si>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</si>
  <si>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</si>
  <si>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</si>
  <si>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</si>
  <si>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</si>
  <si>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</si>
  <si>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</si>
  <si>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</si>
  <si>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</si>
  <si>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</si>
  <si>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</si>
  <si>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</si>
  <si>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</si>
  <si>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</si>
  <si>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</si>
  <si>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</si>
  <si>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</si>
  <si>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</si>
  <si>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</si>
  <si>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</si>
  <si>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</si>
  <si>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</si>
  <si>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</si>
  <si>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</si>
  <si>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</si>
  <si>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</si>
  <si>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</si>
  <si>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</si>
  <si>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</si>
  <si>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</si>
  <si>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</si>
  <si>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</si>
  <si>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</si>
  <si>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</si>
  <si>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</si>
  <si>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</si>
  <si>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</si>
  <si>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</si>
  <si>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</si>
  <si>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</si>
  <si>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</si>
  <si>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</si>
  <si>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</si>
  <si>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</si>
  <si>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</si>
  <si>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</si>
  <si>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</si>
  <si>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</si>
  <si>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</si>
  <si>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</si>
  <si>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</si>
  <si>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</si>
  <si>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</si>
  <si>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</si>
  <si>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</si>
  <si>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</si>
  <si>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</si>
  <si>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</si>
  <si>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</si>
  <si>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</si>
  <si>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</si>
  <si>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</si>
  <si>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</si>
  <si>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</si>
  <si>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</si>
  <si>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</si>
  <si>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</si>
  <si>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</si>
  <si>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</si>
  <si>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</si>
  <si>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</si>
  <si>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</si>
  <si>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</si>
  <si>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</si>
  <si>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</si>
  <si>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</si>
  <si>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</si>
  <si>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</si>
  <si>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</si>
  <si>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</si>
  <si>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</si>
  <si>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</si>
  <si>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</si>
  <si>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</si>
  <si>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</si>
  <si>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</si>
  <si>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</si>
  <si>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</si>
  <si>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</si>
  <si>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</si>
  <si>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</si>
  <si>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</si>
  <si>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</si>
  <si>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</si>
  <si>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</si>
  <si>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</si>
  <si>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</si>
  <si>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</si>
  <si>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</si>
  <si>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</si>
  <si>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</si>
  <si>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</si>
  <si>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</si>
  <si>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</si>
  <si>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</si>
  <si>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</si>
  <si>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</si>
  <si>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</si>
  <si>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</si>
  <si>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</si>
  <si>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</si>
  <si>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</si>
  <si>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</si>
  <si>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</si>
  <si>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</si>
  <si>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</si>
  <si>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</si>
  <si>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</si>
  <si>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</si>
  <si>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</si>
  <si>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</si>
  <si>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</si>
  <si>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</si>
  <si>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</si>
  <si>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</si>
  <si>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</si>
  <si>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</si>
  <si>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</si>
  <si>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</si>
  <si>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</si>
  <si>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</si>
  <si>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</si>
  <si>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</si>
  <si>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</si>
  <si>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</si>
  <si>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</si>
  <si>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</si>
  <si>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</si>
  <si>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</si>
  <si>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</si>
  <si>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</si>
  <si>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</si>
  <si>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</si>
  <si>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</si>
  <si>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</si>
  <si>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</si>
  <si>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</si>
  <si>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</si>
  <si>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</si>
  <si>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</si>
  <si>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</si>
  <si>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</si>
  <si>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</si>
  <si>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</si>
  <si>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</si>
  <si>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</si>
  <si>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</si>
  <si>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</si>
  <si>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</si>
  <si>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</si>
  <si>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</si>
  <si>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</si>
  <si>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</si>
  <si>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</si>
  <si>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</si>
  <si>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</si>
  <si>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</si>
  <si>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</si>
  <si>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</si>
  <si>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</si>
  <si>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</si>
  <si>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</si>
  <si>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</si>
  <si>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</si>
  <si>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</si>
  <si>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</si>
  <si>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</si>
  <si>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</si>
  <si>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</si>
  <si>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</si>
  <si>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</si>
  <si>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</si>
  <si>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</si>
  <si>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</si>
  <si>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</si>
  <si>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</si>
  <si>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</si>
  <si>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</si>
  <si>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</si>
  <si>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</si>
  <si>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</si>
  <si>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</si>
  <si>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</si>
  <si>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</si>
  <si>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</si>
  <si>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</si>
  <si>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</si>
  <si>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</si>
  <si>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</si>
  <si>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</si>
  <si>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</si>
  <si>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</si>
  <si>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</si>
  <si>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</si>
  <si>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</si>
  <si>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</si>
  <si>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</si>
  <si>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</si>
  <si>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</si>
  <si>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</si>
  <si>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</si>
  <si>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</si>
  <si>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</si>
  <si>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</si>
  <si>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</si>
  <si>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</si>
  <si>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</si>
  <si>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</si>
  <si>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</si>
  <si>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</si>
  <si>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</si>
  <si>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</si>
  <si>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</si>
  <si>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</si>
  <si>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</si>
  <si>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</si>
  <si>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</si>
  <si>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</si>
  <si>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</si>
  <si>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</si>
  <si>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</si>
  <si>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</si>
  <si>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</si>
  <si>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</si>
  <si>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</si>
  <si>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</si>
  <si>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</si>
  <si>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</si>
  <si>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</si>
  <si>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</si>
  <si>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</si>
  <si>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</si>
  <si>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</si>
  <si>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</si>
  <si>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</si>
  <si>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</si>
  <si>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</si>
  <si>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</si>
  <si>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</si>
  <si>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</si>
  <si>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</si>
  <si>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</si>
  <si>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</si>
  <si>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</si>
  <si>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</si>
  <si>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</si>
  <si>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</si>
  <si>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</si>
  <si>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</si>
  <si>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</si>
  <si>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</si>
  <si>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</si>
  <si>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</si>
  <si>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</si>
  <si>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</si>
  <si>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</si>
  <si>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</si>
  <si>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</si>
  <si>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</si>
  <si>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</si>
  <si>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</si>
  <si>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</si>
  <si>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</si>
  <si>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</si>
  <si>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</si>
  <si>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</si>
  <si>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</si>
  <si>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</si>
  <si>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</si>
  <si>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</si>
  <si>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</si>
  <si>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</si>
  <si>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</si>
  <si>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</si>
  <si>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</si>
  <si>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</si>
  <si>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</si>
  <si>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</si>
  <si>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</si>
  <si>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</si>
  <si>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</si>
  <si>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</si>
  <si>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</si>
  <si>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</si>
  <si>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</si>
  <si>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</si>
  <si>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</si>
  <si>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</si>
  <si>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</si>
  <si>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</si>
  <si>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</si>
  <si>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</si>
  <si>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</si>
  <si>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</si>
  <si>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</si>
  <si>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</si>
  <si>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</si>
  <si>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</si>
  <si>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</si>
  <si>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</si>
  <si>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</si>
  <si>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</si>
  <si>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</si>
  <si>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</si>
  <si>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</si>
  <si>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</si>
  <si>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</si>
  <si>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</si>
  <si>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</si>
  <si>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</si>
  <si>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</si>
  <si>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</si>
  <si>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</si>
  <si>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</si>
  <si>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</si>
  <si>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</si>
  <si>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</si>
  <si>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</si>
  <si>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</si>
  <si>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</si>
  <si>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</si>
  <si>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</si>
  <si>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</si>
  <si>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</si>
  <si>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</si>
  <si>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</si>
  <si>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</si>
  <si>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</si>
  <si>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</si>
  <si>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</si>
  <si>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</si>
  <si>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</si>
  <si>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</si>
  <si>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</si>
  <si>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</si>
  <si>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</si>
  <si>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</si>
  <si>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</si>
  <si>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</si>
  <si>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</si>
  <si>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</si>
  <si>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</si>
  <si>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</si>
  <si>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</si>
  <si>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</si>
  <si>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</si>
  <si>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</si>
  <si>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</si>
  <si>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</si>
  <si>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</si>
  <si>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</si>
  <si>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</si>
  <si>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</si>
  <si>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</si>
  <si>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</si>
  <si>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</si>
  <si>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</si>
  <si>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</si>
  <si>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</si>
  <si>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</si>
  <si>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</si>
  <si>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</si>
  <si>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</si>
  <si>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</si>
  <si>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</si>
  <si>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</si>
  <si>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</si>
  <si>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</si>
  <si>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</si>
  <si>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</si>
  <si>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</si>
  <si>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</si>
  <si>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</si>
  <si>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</si>
  <si>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</si>
  <si>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</si>
  <si>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</si>
  <si>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</si>
  <si>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</si>
  <si>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</si>
  <si>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</si>
  <si>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</si>
  <si>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</si>
  <si>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</si>
  <si>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</si>
  <si>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</si>
  <si>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</si>
  <si>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</si>
  <si>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</si>
  <si>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</si>
  <si>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</si>
  <si>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</si>
  <si>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</si>
  <si>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</si>
  <si>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</si>
  <si>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</si>
  <si>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</si>
  <si>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</si>
  <si>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</si>
  <si>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</si>
  <si>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</si>
  <si>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</si>
  <si>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</si>
  <si>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</si>
  <si>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</si>
  <si>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</si>
  <si>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</si>
  <si>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</si>
  <si>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</si>
  <si>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</si>
  <si>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</si>
  <si>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</si>
  <si>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</si>
  <si>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</si>
  <si>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</si>
  <si>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</si>
  <si>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</si>
  <si>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</si>
  <si>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</si>
  <si>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</si>
  <si>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</si>
  <si>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</si>
  <si>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</si>
  <si>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</si>
  <si>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</si>
  <si>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</si>
  <si>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</si>
  <si>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</si>
  <si>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</si>
  <si>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</si>
  <si>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</si>
  <si>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</si>
  <si>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</si>
  <si>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</si>
  <si>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</si>
  <si>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</si>
  <si>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</si>
  <si>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</si>
  <si>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</si>
  <si>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</si>
  <si>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</si>
  <si>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</si>
  <si>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</si>
  <si>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</si>
  <si>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</si>
  <si>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</si>
  <si>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</si>
  <si>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</si>
  <si>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</si>
  <si>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</si>
  <si>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</si>
  <si>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</si>
  <si>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</si>
  <si>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</si>
  <si>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</si>
  <si>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</si>
  <si>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</si>
  <si>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</si>
  <si>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</si>
  <si>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</si>
  <si>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</si>
  <si>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</si>
  <si>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</si>
  <si>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</si>
  <si>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</si>
  <si>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</si>
  <si>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</si>
  <si>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</si>
  <si>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</si>
  <si>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</si>
  <si>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</si>
  <si>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</si>
  <si>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</si>
  <si>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</si>
  <si>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</si>
  <si>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</si>
  <si>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</si>
  <si>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</si>
  <si>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</si>
  <si>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</si>
  <si>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</si>
  <si>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</si>
  <si>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</si>
  <si>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</si>
  <si>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</si>
  <si>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</si>
  <si>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</si>
  <si>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</si>
  <si>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</si>
  <si>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</si>
  <si>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</si>
  <si>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</si>
  <si>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</si>
  <si>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</si>
  <si>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</si>
  <si>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</si>
  <si>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</si>
  <si>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</si>
  <si>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</si>
  <si>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</si>
  <si>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</si>
  <si>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</si>
  <si>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</si>
  <si>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</si>
  <si>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</si>
  <si>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</si>
  <si>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</si>
  <si>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</si>
  <si>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</si>
  <si>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</si>
  <si>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</si>
  <si>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</si>
  <si>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</si>
  <si>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</si>
  <si>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</si>
  <si>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</si>
  <si>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</si>
  <si>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</si>
  <si>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</si>
  <si>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</si>
  <si>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</si>
  <si>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</si>
  <si>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</si>
  <si>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</si>
  <si>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</si>
  <si>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</si>
  <si>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</si>
  <si>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</si>
  <si>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</si>
  <si>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</si>
  <si>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</si>
  <si>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</si>
  <si>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</si>
  <si>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</si>
  <si>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</si>
  <si>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</si>
  <si>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</si>
  <si>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</si>
  <si>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</si>
  <si>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</si>
  <si>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</si>
  <si>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</si>
  <si>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</si>
  <si>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</si>
  <si>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</si>
  <si>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</si>
  <si>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</si>
  <si>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</si>
  <si>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</si>
  <si>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</si>
  <si>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</si>
  <si>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</si>
  <si>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</si>
  <si>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</si>
  <si>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</si>
  <si>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</si>
  <si>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</si>
  <si>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</si>
  <si>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</si>
  <si>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</si>
  <si>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</si>
  <si>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</si>
  <si>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</si>
  <si>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</si>
  <si>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</si>
  <si>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</si>
  <si>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</si>
  <si>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</si>
  <si>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</si>
  <si>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</si>
  <si>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</si>
  <si>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</si>
  <si>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</si>
  <si>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</si>
  <si>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</si>
  <si>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</si>
  <si>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</si>
  <si>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</si>
  <si>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</si>
  <si>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</si>
  <si>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</si>
  <si>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</si>
  <si>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</si>
  <si>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</si>
  <si>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</si>
  <si>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</si>
  <si>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</si>
  <si>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</si>
  <si>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</si>
  <si>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</si>
  <si>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</si>
  <si>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</si>
  <si>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</si>
  <si>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</si>
  <si>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</si>
  <si>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</si>
  <si>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</si>
  <si>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</si>
  <si>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</si>
  <si>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</si>
  <si>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</si>
  <si>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</si>
  <si>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</si>
  <si>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</si>
  <si>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</si>
  <si>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</si>
  <si>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</si>
  <si>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</si>
  <si>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</si>
  <si>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</si>
  <si>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</si>
  <si>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</si>
  <si>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</si>
  <si>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</si>
  <si>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</si>
  <si>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</si>
  <si>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</si>
  <si>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</si>
  <si>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</si>
  <si>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</si>
  <si>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</si>
  <si>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</si>
  <si>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</si>
  <si>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</si>
  <si>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</si>
  <si>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</si>
  <si>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</si>
  <si>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</si>
  <si>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</si>
  <si>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</si>
  <si>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</si>
  <si>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</si>
  <si>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</si>
  <si>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</si>
  <si>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</si>
  <si>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</si>
  <si>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</si>
  <si>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</si>
  <si>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</si>
  <si>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</si>
  <si>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</si>
  <si>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</si>
  <si>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</si>
  <si>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</si>
  <si>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</si>
  <si>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</si>
  <si>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</si>
  <si>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</si>
  <si>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</si>
  <si>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</si>
  <si>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</si>
  <si>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</si>
  <si>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</si>
  <si>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</si>
  <si>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</si>
  <si>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</si>
  <si>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</si>
  <si>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</si>
  <si>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</si>
  <si>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</si>
  <si>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</si>
  <si>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</si>
  <si>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</si>
  <si>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</si>
  <si>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</si>
  <si>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</si>
  <si>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</si>
  <si>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</si>
  <si>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</si>
  <si>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</si>
  <si>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</si>
  <si>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</si>
  <si>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</si>
  <si>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</si>
  <si>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</si>
  <si>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</si>
  <si>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</si>
  <si>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</si>
  <si>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</si>
  <si>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</si>
  <si>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</si>
  <si>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</si>
  <si>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</si>
  <si>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</si>
  <si>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</si>
  <si>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</si>
  <si>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</si>
  <si>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</si>
  <si>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</si>
  <si>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</si>
  <si>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</si>
  <si>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</si>
  <si>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</si>
  <si>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</si>
  <si>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</si>
  <si>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</si>
  <si>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</si>
  <si>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</si>
  <si>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</si>
  <si>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</si>
  <si>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</si>
  <si>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</si>
  <si>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</si>
  <si>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</si>
  <si>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</si>
  <si>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</si>
  <si>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</si>
  <si>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</si>
  <si>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</si>
  <si>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</si>
  <si>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</si>
  <si>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</si>
  <si>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</si>
  <si>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</si>
  <si>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</si>
  <si>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</si>
  <si>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</si>
  <si>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</si>
  <si>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</si>
  <si>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</si>
  <si>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</si>
  <si>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</si>
  <si>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</si>
  <si>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</si>
  <si>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</si>
  <si>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</si>
  <si>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</si>
  <si>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</si>
  <si>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</si>
  <si>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</si>
  <si>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</si>
  <si>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</si>
  <si>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</si>
  <si>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</si>
  <si>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</si>
  <si>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</si>
  <si>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</si>
  <si>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</si>
  <si>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</si>
  <si>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</si>
  <si>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</si>
  <si>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</si>
  <si>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</si>
  <si>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</si>
  <si>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</si>
  <si>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</si>
  <si>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</si>
  <si>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</si>
  <si>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</si>
  <si>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</si>
  <si>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</si>
  <si>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</si>
  <si>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</si>
  <si>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</si>
  <si>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</si>
  <si>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</si>
  <si>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</si>
  <si>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</si>
  <si>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</si>
  <si>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</si>
  <si>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</si>
  <si>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</si>
  <si>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</si>
  <si>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</si>
  <si>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</si>
  <si>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</si>
  <si>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</si>
  <si>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</si>
  <si>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</si>
  <si>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</si>
  <si>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</si>
  <si>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</si>
  <si>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</si>
  <si>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</si>
  <si>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</si>
  <si>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</si>
  <si>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</si>
  <si>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</si>
  <si>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</si>
  <si>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</si>
  <si>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</si>
  <si>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</si>
  <si>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</si>
  <si>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</si>
  <si>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</si>
  <si>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</si>
  <si>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</si>
  <si>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</si>
  <si>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</si>
  <si>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</si>
  <si>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</si>
  <si>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</si>
  <si>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</si>
  <si>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</si>
  <si>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</si>
  <si>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</si>
  <si>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</si>
  <si>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</si>
  <si>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</si>
  <si>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</si>
  <si>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</si>
  <si>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</si>
  <si>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</si>
  <si>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</si>
  <si>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</si>
  <si>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</si>
  <si>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</si>
  <si>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</si>
  <si>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</si>
  <si>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</si>
  <si>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</si>
  <si>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</si>
  <si>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</si>
  <si>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</si>
  <si>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</si>
  <si>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</si>
  <si>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</si>
  <si>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</si>
  <si>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</si>
  <si>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</si>
  <si>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</si>
  <si>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</si>
  <si>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</si>
  <si>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</si>
  <si>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</si>
  <si>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</si>
  <si>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</si>
  <si>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</si>
  <si>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</si>
  <si>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</si>
  <si>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</si>
  <si>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</si>
  <si>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</si>
  <si>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</si>
  <si>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</si>
  <si>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</si>
  <si>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</si>
  <si>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</si>
  <si>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</si>
  <si>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</si>
  <si>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</si>
  <si>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</si>
  <si>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</si>
  <si>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</si>
  <si>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</si>
  <si>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</si>
  <si>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</si>
  <si>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</si>
  <si>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</si>
  <si>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</si>
  <si>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</si>
  <si>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</si>
  <si>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</si>
  <si>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</si>
  <si>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</si>
  <si>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</si>
  <si>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</si>
  <si>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</si>
  <si>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</si>
  <si>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</si>
  <si>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</si>
  <si>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</si>
  <si>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</si>
  <si>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</si>
  <si>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</si>
  <si>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</si>
  <si>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</si>
  <si>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</si>
  <si>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</si>
  <si>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</si>
  <si>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</si>
  <si>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</si>
  <si>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</si>
  <si>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</si>
  <si>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</si>
  <si>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</si>
  <si>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</si>
  <si>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</si>
  <si>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</si>
  <si>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</si>
  <si>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</si>
  <si>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</si>
  <si>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</si>
  <si>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</si>
  <si>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</si>
  <si>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</si>
  <si>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</si>
  <si>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</si>
  <si>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</si>
  <si>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</si>
  <si>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</si>
  <si>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</si>
  <si>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</si>
  <si>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</si>
  <si>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</si>
  <si>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</si>
  <si>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</si>
  <si>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</si>
  <si>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</si>
  <si>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</si>
  <si>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</si>
  <si>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</si>
  <si>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</si>
  <si>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</si>
  <si>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</si>
  <si>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</si>
  <si>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</si>
  <si>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</si>
  <si>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</si>
  <si>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</si>
  <si>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</si>
  <si>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</si>
  <si>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</si>
  <si>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</si>
  <si>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</si>
  <si>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</si>
  <si>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</si>
  <si>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</si>
  <si>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</si>
  <si>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</si>
  <si>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</si>
  <si>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</si>
  <si>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</si>
  <si>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</si>
  <si>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</si>
  <si>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</si>
  <si>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</si>
  <si>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</si>
  <si>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</si>
  <si>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</si>
  <si>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</si>
  <si>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</si>
  <si>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</si>
  <si>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</si>
  <si>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</si>
  <si>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</si>
  <si>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</si>
  <si>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</si>
  <si>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</si>
  <si>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</si>
  <si>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</si>
  <si>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</si>
  <si>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</si>
  <si>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</si>
  <si>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</si>
  <si>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</si>
  <si>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</si>
  <si>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</si>
  <si>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</si>
  <si>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</si>
  <si>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</si>
  <si>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</si>
  <si>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</si>
  <si>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</si>
  <si>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</si>
  <si>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</si>
  <si>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</si>
  <si>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</si>
  <si>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</si>
  <si>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</si>
  <si>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</si>
  <si>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</si>
  <si>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</si>
  <si>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</si>
  <si>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</si>
  <si>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</si>
  <si>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</si>
  <si>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</si>
  <si>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</si>
  <si>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</si>
  <si>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</si>
  <si>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</si>
  <si>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</si>
  <si>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</si>
  <si>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</si>
  <si>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</si>
  <si>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</si>
  <si>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</si>
  <si>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</si>
  <si>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</si>
  <si>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</si>
  <si>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</si>
  <si>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</si>
  <si>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</si>
  <si>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</si>
  <si>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</si>
  <si>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</si>
  <si>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</si>
  <si>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</si>
  <si>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</si>
  <si>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</si>
  <si>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</si>
  <si>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</si>
  <si>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</si>
  <si>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</si>
  <si>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</si>
  <si>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</si>
  <si>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</si>
  <si>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</si>
  <si>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</si>
  <si>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</si>
  <si>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</si>
  <si>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</si>
  <si>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</si>
  <si>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</si>
  <si>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</si>
  <si>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</si>
  <si>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</si>
  <si>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</si>
  <si>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</si>
  <si>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</si>
  <si>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</si>
  <si>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</si>
  <si>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</si>
  <si>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</si>
  <si>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</si>
  <si>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</si>
  <si>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</si>
  <si>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</si>
  <si>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</si>
  <si>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</si>
  <si>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</si>
  <si>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</si>
  <si>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</si>
  <si>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</si>
  <si>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</si>
  <si>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</si>
  <si>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</si>
  <si>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</si>
  <si>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</si>
  <si>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</si>
  <si>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</si>
  <si>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</si>
  <si>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</si>
  <si>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</si>
  <si>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</si>
  <si>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</si>
  <si>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</si>
  <si>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</si>
  <si>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</si>
  <si>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</si>
  <si>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</si>
  <si>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</si>
  <si>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</si>
  <si>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</si>
  <si>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</si>
  <si>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</si>
  <si>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</si>
  <si>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</si>
  <si>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</si>
  <si>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</si>
  <si>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</si>
  <si>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</si>
  <si>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</si>
  <si>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</si>
  <si>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</si>
  <si>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</si>
  <si>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</si>
  <si>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</si>
  <si>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</si>
  <si>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</si>
  <si>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</si>
  <si>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</si>
  <si>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</si>
  <si>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</si>
  <si>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</si>
  <si>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</si>
  <si>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</si>
  <si>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</si>
  <si>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</si>
  <si>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</si>
  <si>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</si>
  <si>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</si>
  <si>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</si>
  <si>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</si>
  <si>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</si>
  <si>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</si>
  <si>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</si>
  <si>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</si>
  <si>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</si>
  <si>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</si>
  <si>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</si>
  <si>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</si>
  <si>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</si>
  <si>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</si>
  <si>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</si>
  <si>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</si>
  <si>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</si>
  <si>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</si>
  <si>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</si>
  <si>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</si>
  <si>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</si>
  <si>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</si>
  <si>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</si>
  <si>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</si>
  <si>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</si>
  <si>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</si>
  <si>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</si>
  <si>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</si>
  <si>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</si>
  <si>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</si>
  <si>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</si>
  <si>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</si>
  <si>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</si>
  <si>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</si>
  <si>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</si>
  <si>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</si>
  <si>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</si>
  <si>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</si>
  <si>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</si>
  <si>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</si>
  <si>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</si>
  <si>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</si>
  <si>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</si>
  <si>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</si>
  <si>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</si>
  <si>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</si>
  <si>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</si>
  <si>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</si>
  <si>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</si>
  <si>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</si>
  <si>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</si>
  <si>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</si>
  <si>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</si>
  <si>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</si>
  <si>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</si>
  <si>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</si>
  <si>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</si>
  <si>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</si>
  <si>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</si>
  <si>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</si>
  <si>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</si>
  <si>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</si>
  <si>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</si>
  <si>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</si>
  <si>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</si>
  <si>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</si>
  <si>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</si>
  <si>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</si>
  <si>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</si>
  <si>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</si>
  <si>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</si>
  <si>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</si>
  <si>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</si>
  <si>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</si>
  <si>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</si>
  <si>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</si>
  <si>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</si>
  <si>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</si>
  <si>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</si>
  <si>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</si>
  <si>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</si>
  <si>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</si>
  <si>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</si>
  <si>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</si>
  <si>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</si>
  <si>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</si>
  <si>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</si>
  <si>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</si>
  <si>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</si>
  <si>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</si>
  <si>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</si>
  <si>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</si>
  <si>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</si>
  <si>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</si>
  <si>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</si>
  <si>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</si>
  <si>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</si>
  <si>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</si>
  <si>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</si>
  <si>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</si>
  <si>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</si>
  <si>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</si>
  <si>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</si>
  <si>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</si>
  <si>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</si>
  <si>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</si>
  <si>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</si>
  <si>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</si>
  <si>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</si>
  <si>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</si>
  <si>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</si>
  <si>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</si>
  <si>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</si>
  <si>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</si>
  <si>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</si>
  <si>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</si>
  <si>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</si>
  <si>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</si>
  <si>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</si>
  <si>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</si>
  <si>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</si>
  <si>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</si>
  <si>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</si>
  <si>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</si>
  <si>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</si>
  <si>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</si>
  <si>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</si>
  <si>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</si>
  <si>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</si>
  <si>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</si>
  <si>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</si>
  <si>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</si>
  <si>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</si>
  <si>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</si>
  <si>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</si>
  <si>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</si>
  <si>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</si>
  <si>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</si>
  <si>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</si>
  <si>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</si>
  <si>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</si>
  <si>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</si>
  <si>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</si>
  <si>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</si>
  <si>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</si>
  <si>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</si>
  <si>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</si>
  <si>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</si>
  <si>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</si>
  <si>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</si>
  <si>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</si>
  <si>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</si>
  <si>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</si>
  <si>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</si>
  <si>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</si>
  <si>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</si>
  <si>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</si>
  <si>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</si>
  <si>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</si>
  <si>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</si>
  <si>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</si>
  <si>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</si>
  <si>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</si>
  <si>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</si>
  <si>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</si>
  <si>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</si>
  <si>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</si>
  <si>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</si>
  <si>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</si>
  <si>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</si>
  <si>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</si>
  <si>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</si>
  <si>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</si>
  <si>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</si>
  <si>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</si>
  <si>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</si>
  <si>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</si>
  <si>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</si>
  <si>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</si>
  <si>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</si>
  <si>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</si>
  <si>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</si>
  <si>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</si>
  <si>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</si>
  <si>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</si>
  <si>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</si>
  <si>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</si>
  <si>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</si>
  <si>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</si>
  <si>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</si>
  <si>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</si>
  <si>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</si>
  <si>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</si>
  <si>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</si>
  <si>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</si>
  <si>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</si>
  <si>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</si>
  <si>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</si>
  <si>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</si>
  <si>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</si>
  <si>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</si>
  <si>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</si>
  <si>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</si>
  <si>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</si>
  <si>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</si>
  <si>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</si>
  <si>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</si>
  <si>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</si>
  <si>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</si>
  <si>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</si>
  <si>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</si>
  <si>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</si>
  <si>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</si>
  <si>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</si>
  <si>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</si>
  <si>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</si>
  <si>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</si>
  <si>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</si>
  <si>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</si>
  <si>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</si>
  <si>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</si>
  <si>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</si>
  <si>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</si>
  <si>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</si>
  <si>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</si>
  <si>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</si>
  <si>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</si>
  <si>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</si>
  <si>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</si>
  <si>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</si>
  <si>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</si>
  <si>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</si>
  <si>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</si>
  <si>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</si>
  <si>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</si>
  <si>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</si>
  <si>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</si>
  <si>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</si>
  <si>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</si>
  <si>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</si>
  <si>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</si>
  <si>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</si>
  <si>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</si>
  <si>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</si>
  <si>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</si>
  <si>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</si>
  <si>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</si>
  <si>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</si>
  <si>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</si>
  <si>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</si>
  <si>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</si>
  <si>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</si>
  <si>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</si>
  <si>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</si>
  <si>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</si>
  <si>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</si>
  <si>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</si>
  <si>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</si>
  <si>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</si>
  <si>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</si>
  <si>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</si>
  <si>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</si>
  <si>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</si>
  <si>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</si>
  <si>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</si>
  <si>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</si>
  <si>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</si>
  <si>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</si>
  <si>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</si>
  <si>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</si>
  <si>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</si>
  <si>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</si>
  <si>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</si>
  <si>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</si>
  <si>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</si>
  <si>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</si>
  <si>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</si>
  <si>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</si>
  <si>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</si>
  <si>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</si>
  <si>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</si>
  <si>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</si>
  <si>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</si>
  <si>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</si>
  <si>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</si>
  <si>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</si>
  <si>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</si>
  <si>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</si>
  <si>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</si>
  <si>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</si>
  <si>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</si>
  <si>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</si>
  <si>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</si>
  <si>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</si>
  <si>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</si>
  <si>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</si>
  <si>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</si>
  <si>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</si>
  <si>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</si>
  <si>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</si>
  <si>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</si>
  <si>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</si>
  <si>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</si>
  <si>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</si>
  <si>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</si>
  <si>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</si>
  <si>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</si>
  <si>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</si>
  <si>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</si>
  <si>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</si>
  <si>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</si>
  <si>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</si>
  <si>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</si>
  <si>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</si>
  <si>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</si>
  <si>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</si>
  <si>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</si>
  <si>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</si>
  <si>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</si>
  <si>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</si>
  <si>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</si>
  <si>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</si>
  <si>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</si>
  <si>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</si>
  <si>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</si>
  <si>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</si>
  <si>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</si>
  <si>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</si>
  <si>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</si>
  <si>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</si>
  <si>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</si>
  <si>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</si>
  <si>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</si>
  <si>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</si>
  <si>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</si>
  <si>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</si>
  <si>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</si>
  <si>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</si>
  <si>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</si>
  <si>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</si>
  <si>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</si>
  <si>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</si>
  <si>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</si>
  <si>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</si>
  <si>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</si>
  <si>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</si>
  <si>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</si>
  <si>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</si>
  <si>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</si>
  <si>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</si>
  <si>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</si>
  <si>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</si>
  <si>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</si>
  <si>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</si>
  <si>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</si>
  <si>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</si>
  <si>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</si>
  <si>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</si>
  <si>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</si>
  <si>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</si>
  <si>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</si>
  <si>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</si>
  <si>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</si>
  <si>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</si>
  <si>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</si>
  <si>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</si>
  <si>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</si>
  <si>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</si>
  <si>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</si>
  <si>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</si>
  <si>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</si>
  <si>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</si>
  <si>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</si>
  <si>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</si>
  <si>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</si>
  <si>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</si>
  <si>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</si>
  <si>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</si>
  <si>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</si>
  <si>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</si>
  <si>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</si>
  <si>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</si>
  <si>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</si>
  <si>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</si>
  <si>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</si>
  <si>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</si>
  <si>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</si>
  <si>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</si>
  <si>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</si>
  <si>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</si>
  <si>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</si>
  <si>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</si>
  <si>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</si>
  <si>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</si>
  <si>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</si>
  <si>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</si>
  <si>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</si>
  <si>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</si>
  <si>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</si>
  <si>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</si>
  <si>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</si>
  <si>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</si>
  <si>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</si>
  <si>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</si>
  <si>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</si>
  <si>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</si>
  <si>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</si>
  <si>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</si>
  <si>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</si>
  <si>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</si>
  <si>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</si>
  <si>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</si>
  <si>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</si>
  <si>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</si>
  <si>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</si>
  <si>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</si>
  <si>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</si>
  <si>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</si>
  <si>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</si>
  <si>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</si>
  <si>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</si>
  <si>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</si>
  <si>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</si>
  <si>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</si>
  <si>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</si>
  <si>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</si>
  <si>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</si>
  <si>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</si>
  <si>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</si>
  <si>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</si>
  <si>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</si>
  <si>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</si>
  <si>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</si>
  <si>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</si>
  <si>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</si>
  <si>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</si>
  <si>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</si>
  <si>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</si>
  <si>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</si>
  <si>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</si>
  <si>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</si>
  <si>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</si>
  <si>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</si>
  <si>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</si>
  <si>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</si>
  <si>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</si>
  <si>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</si>
  <si>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</si>
  <si>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</si>
  <si>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</si>
  <si>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</si>
  <si>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</si>
  <si>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</si>
  <si>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</si>
  <si>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</si>
  <si>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</si>
  <si>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</si>
  <si>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</si>
  <si>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</si>
  <si>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</si>
  <si>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</si>
  <si>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</si>
  <si>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</si>
  <si>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</si>
  <si>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</si>
  <si>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</si>
  <si>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</si>
  <si>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</si>
  <si>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</si>
  <si>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</si>
  <si>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</si>
  <si>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</si>
  <si>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</si>
  <si>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</si>
  <si>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</si>
  <si>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</si>
  <si>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</si>
  <si>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</si>
  <si>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</si>
  <si>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</si>
  <si>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</si>
  <si>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</si>
  <si>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</si>
  <si>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</si>
  <si>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</si>
  <si>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</si>
  <si>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</si>
  <si>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</si>
  <si>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</si>
  <si>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</si>
  <si>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</si>
  <si>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</si>
  <si>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</si>
  <si>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</si>
  <si>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</si>
  <si>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</si>
  <si>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</si>
  <si>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</si>
  <si>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</si>
  <si>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</si>
  <si>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</si>
  <si>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</si>
  <si>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</si>
  <si>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</si>
  <si>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</si>
  <si>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</si>
  <si>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</si>
  <si>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</si>
  <si>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</si>
  <si>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</si>
  <si>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</si>
  <si>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</si>
  <si>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</si>
  <si>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</si>
  <si>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</si>
  <si>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</si>
  <si>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</si>
  <si>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</si>
  <si>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</si>
  <si>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</si>
  <si>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</si>
  <si>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</si>
  <si>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</si>
  <si>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</si>
  <si>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</si>
  <si>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</si>
  <si>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</si>
  <si>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</si>
  <si>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</si>
  <si>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</si>
  <si>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</si>
  <si>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</si>
  <si>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</si>
  <si>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</si>
  <si>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</si>
  <si>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</si>
  <si>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</si>
  <si>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</si>
  <si>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</si>
  <si>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</si>
  <si>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</si>
  <si>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</si>
  <si>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</si>
  <si>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</si>
  <si>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</si>
  <si>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</si>
  <si>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</si>
  <si>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</si>
  <si>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</si>
  <si>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</si>
  <si>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</si>
  <si>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</si>
  <si>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</si>
  <si>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</si>
  <si>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</si>
  <si>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</si>
  <si>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</si>
  <si>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</si>
  <si>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</si>
  <si>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</si>
  <si>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</si>
  <si>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</si>
  <si>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</si>
  <si>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</si>
  <si>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</si>
  <si>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</si>
  <si>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</si>
  <si>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</si>
  <si>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</si>
  <si>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</si>
  <si>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</si>
  <si>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</si>
  <si>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</si>
  <si>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</si>
  <si>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</si>
  <si>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</si>
  <si>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</si>
  <si>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</si>
  <si>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</si>
  <si>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</si>
  <si>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</si>
  <si>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</si>
  <si>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</si>
  <si>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</si>
  <si>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</si>
  <si>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</si>
  <si>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</si>
  <si>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</si>
  <si>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</si>
  <si>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</si>
  <si>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</si>
  <si>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</si>
  <si>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</si>
  <si>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</si>
  <si>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</si>
  <si>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</si>
  <si>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</si>
  <si>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</si>
  <si>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</si>
  <si>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</si>
  <si>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</si>
  <si>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</si>
  <si>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</si>
  <si>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</si>
  <si>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</si>
  <si>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</si>
  <si>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</si>
  <si>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</si>
  <si>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</si>
  <si>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</si>
  <si>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</si>
  <si>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</si>
  <si>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</si>
  <si>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</si>
  <si>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</si>
  <si>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</si>
  <si>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</si>
  <si>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</si>
  <si>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</si>
  <si>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</si>
  <si>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</si>
  <si>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</si>
  <si>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</si>
  <si>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</si>
  <si>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</si>
  <si>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</si>
  <si>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</si>
  <si>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</si>
  <si>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</si>
  <si>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</si>
  <si>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</si>
  <si>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</si>
  <si>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</si>
  <si>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</si>
  <si>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</si>
  <si>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</si>
  <si>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</si>
  <si>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</si>
  <si>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</si>
  <si>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</si>
  <si>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</si>
  <si>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</si>
  <si>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</si>
  <si>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</si>
  <si>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</si>
  <si>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</si>
  <si>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</si>
  <si>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</si>
  <si>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</si>
  <si>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</si>
  <si>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</si>
  <si>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</si>
  <si>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</si>
  <si>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</si>
  <si>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</si>
  <si>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</si>
  <si>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</si>
  <si>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</si>
  <si>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</si>
  <si>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</si>
  <si>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</si>
  <si>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</si>
  <si>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</si>
  <si>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</si>
  <si>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</si>
  <si>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</si>
  <si>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</si>
  <si>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</si>
  <si>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</si>
  <si>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</si>
  <si>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</si>
  <si>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</si>
  <si>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</si>
  <si>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</si>
  <si>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</si>
  <si>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</si>
  <si>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</si>
  <si>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</si>
  <si>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</si>
  <si>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</si>
  <si>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</si>
  <si>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</si>
  <si>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</si>
  <si>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</si>
  <si>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</si>
  <si>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</si>
  <si>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</si>
  <si>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</si>
  <si>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</si>
  <si>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</si>
  <si>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</si>
  <si>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</si>
  <si>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</si>
  <si>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</si>
  <si>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</si>
  <si>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</si>
  <si>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</si>
  <si>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</si>
  <si>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</si>
  <si>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</si>
  <si>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</si>
  <si>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</si>
  <si>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</si>
  <si>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</si>
  <si>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</si>
  <si>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</si>
  <si>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</si>
  <si>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</si>
  <si>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</si>
  <si>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</si>
  <si>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</si>
  <si>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</si>
  <si>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</si>
  <si>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</si>
  <si>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</si>
  <si>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</si>
  <si>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</si>
  <si>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</si>
  <si>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</si>
  <si>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</si>
  <si>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</si>
  <si>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</si>
  <si>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</si>
  <si>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</si>
  <si>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</si>
  <si>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</si>
  <si>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</si>
  <si>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</si>
  <si>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</si>
  <si>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</si>
  <si>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</si>
  <si>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</si>
  <si>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</si>
  <si>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</si>
  <si>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</si>
  <si>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</si>
  <si>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</si>
  <si>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</si>
  <si>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</si>
  <si>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</si>
  <si>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</si>
  <si>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</si>
  <si>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</si>
  <si>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</si>
  <si>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</si>
  <si>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</si>
  <si>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</si>
  <si>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</si>
  <si>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</si>
  <si>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</si>
  <si>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</si>
  <si>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</si>
  <si>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</si>
  <si>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</si>
  <si>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</si>
  <si>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</si>
  <si>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</si>
  <si>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</si>
  <si>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</si>
  <si>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</si>
  <si>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</si>
  <si>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</si>
  <si>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</si>
  <si>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</si>
  <si>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</si>
  <si>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</si>
  <si>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</si>
  <si>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</si>
  <si>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</si>
  <si>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</si>
  <si>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</si>
  <si>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</si>
  <si>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</si>
  <si>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</si>
  <si>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</si>
  <si>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</si>
  <si>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</si>
  <si>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</si>
  <si>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</si>
  <si>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</si>
  <si>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</si>
  <si>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</si>
  <si>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</si>
  <si>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</si>
  <si>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</si>
  <si>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</si>
  <si>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</si>
  <si>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</si>
  <si>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</si>
  <si>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</si>
  <si>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</si>
  <si>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</si>
  <si>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</si>
  <si>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</si>
  <si>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</si>
  <si>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</si>
  <si>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</si>
  <si>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</si>
  <si>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</si>
  <si>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</si>
  <si>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</si>
  <si>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</si>
  <si>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</si>
  <si>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</si>
  <si>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</si>
  <si>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</si>
  <si>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</si>
  <si>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</si>
  <si>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</si>
  <si>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</si>
  <si>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</si>
  <si>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</si>
  <si>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</si>
  <si>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</si>
  <si>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</si>
  <si>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</si>
  <si>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</si>
  <si>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</si>
  <si>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</si>
  <si>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</si>
  <si>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</si>
  <si>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</si>
  <si>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</si>
  <si>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</si>
  <si>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</si>
  <si>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</si>
  <si>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</si>
  <si>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</si>
  <si>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</si>
  <si>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</si>
  <si>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</si>
  <si>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</si>
  <si>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</si>
  <si>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</si>
  <si>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</si>
  <si>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</si>
  <si>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</si>
  <si>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</si>
  <si>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</si>
  <si>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</si>
  <si>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</si>
  <si>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</si>
  <si>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</si>
  <si>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</si>
  <si>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</si>
  <si>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</si>
  <si>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</si>
  <si>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</si>
  <si>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</si>
  <si>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</si>
  <si>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</si>
  <si>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</si>
  <si>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</si>
  <si>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</si>
  <si>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</si>
  <si>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</si>
  <si>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</si>
  <si>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</si>
  <si>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</si>
  <si>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</si>
  <si>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</si>
  <si>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</si>
  <si>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</si>
  <si>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</si>
  <si>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</si>
  <si>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</si>
  <si>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</si>
  <si>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</si>
  <si>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</si>
  <si>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</si>
  <si>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</si>
  <si>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</si>
  <si>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</si>
  <si>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</si>
  <si>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</si>
  <si>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</si>
  <si>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</si>
  <si>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</si>
  <si>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</si>
  <si>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</si>
  <si>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</si>
  <si>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</si>
  <si>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</si>
  <si>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</si>
  <si>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</si>
  <si>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</si>
  <si>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</si>
  <si>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</si>
  <si>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</si>
  <si>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</si>
  <si>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</si>
  <si>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</si>
  <si>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</si>
  <si>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</si>
  <si>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</si>
  <si>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</si>
  <si>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</si>
  <si>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</si>
  <si>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</si>
  <si>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</si>
  <si>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</si>
  <si>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</si>
  <si>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</si>
  <si>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</si>
  <si>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</si>
  <si>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</si>
  <si>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</si>
  <si>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</si>
  <si>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</si>
  <si>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</si>
  <si>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</si>
  <si>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</si>
  <si>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</si>
  <si>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</si>
  <si>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</si>
  <si>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</si>
  <si>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</si>
  <si>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</si>
  <si>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</si>
  <si>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</si>
  <si>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</si>
  <si>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</si>
  <si>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</si>
  <si>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</si>
  <si>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</si>
  <si>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</si>
  <si>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</si>
  <si>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</si>
  <si>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</si>
  <si>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</si>
  <si>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</si>
  <si>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</si>
  <si>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</si>
  <si>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</si>
  <si>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</si>
  <si>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</si>
  <si>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</si>
  <si>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</si>
  <si>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</si>
  <si>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</si>
  <si>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</si>
  <si>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</si>
  <si>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</si>
  <si>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</si>
  <si>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</si>
  <si>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</si>
  <si>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</si>
  <si>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</si>
  <si>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</si>
  <si>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</si>
  <si>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</si>
  <si>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</si>
  <si>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</si>
  <si>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</si>
  <si>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</si>
  <si>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</si>
  <si>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</si>
  <si>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</si>
  <si>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</si>
  <si>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</si>
  <si>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</si>
  <si>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</si>
  <si>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</si>
  <si>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</si>
  <si>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</si>
  <si>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</si>
  <si>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</si>
  <si>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</si>
  <si>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</si>
  <si>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</si>
  <si>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</si>
  <si>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</si>
  <si>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</si>
  <si>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</si>
  <si>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</si>
  <si>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</si>
  <si>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</si>
  <si>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</si>
  <si>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</si>
  <si>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</si>
  <si>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</si>
  <si>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</si>
  <si>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</si>
  <si>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</si>
  <si>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</si>
  <si>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</si>
  <si>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</si>
  <si>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</si>
  <si>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</si>
  <si>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</si>
  <si>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</si>
  <si>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</si>
  <si>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</si>
  <si>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</si>
  <si>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</si>
  <si>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</si>
  <si>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</si>
  <si>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</si>
  <si>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</si>
  <si>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</si>
  <si>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</si>
  <si>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</si>
  <si>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</si>
  <si>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</si>
  <si>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</si>
  <si>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</si>
  <si>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</si>
  <si>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</si>
  <si>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</si>
  <si>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</si>
  <si>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</si>
  <si>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</si>
  <si>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</si>
  <si>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</si>
  <si>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</si>
  <si>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</si>
  <si>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</si>
  <si>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</si>
  <si>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</si>
  <si>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</si>
  <si>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</si>
  <si>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</si>
  <si>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</si>
  <si>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</si>
  <si>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</si>
  <si>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</si>
  <si>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</si>
  <si>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</si>
  <si>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</si>
  <si>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</si>
  <si>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</si>
  <si>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</si>
  <si>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</si>
  <si>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</si>
  <si>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</si>
  <si>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</si>
  <si>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</si>
  <si>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</si>
  <si>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</si>
  <si>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</si>
  <si>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</si>
  <si>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</si>
  <si>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</si>
  <si>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</si>
  <si>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</si>
  <si>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</si>
  <si>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</si>
  <si>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</si>
  <si>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</si>
  <si>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</si>
  <si>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</si>
  <si>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</si>
  <si>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</si>
  <si>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</si>
  <si>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</si>
  <si>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</si>
  <si>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</si>
  <si>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</si>
  <si>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</si>
  <si>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</si>
  <si>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</si>
  <si>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</si>
  <si>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</si>
  <si>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</si>
  <si>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</si>
  <si>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</si>
  <si>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</si>
  <si>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</si>
  <si>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</si>
  <si>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</si>
  <si>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</si>
  <si>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</si>
  <si>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</si>
  <si>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</si>
  <si>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</si>
  <si>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</si>
  <si>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</si>
  <si>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</si>
  <si>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</si>
  <si>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</si>
  <si>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</si>
  <si>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</si>
  <si>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</si>
  <si>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</si>
  <si>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</si>
  <si>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</si>
  <si>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</si>
  <si>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</si>
  <si>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</si>
  <si>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</si>
  <si>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</si>
  <si>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</si>
  <si>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</si>
  <si>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</si>
  <si>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</si>
  <si>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</si>
  <si>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</si>
  <si>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</si>
  <si>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</si>
  <si>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</si>
  <si>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</si>
  <si>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</si>
  <si>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</si>
  <si>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</si>
  <si>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</si>
  <si>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</si>
  <si>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</si>
  <si>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</si>
  <si>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</si>
  <si>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</si>
  <si>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</si>
  <si>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</si>
  <si>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</si>
  <si>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</si>
  <si>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</si>
  <si>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</si>
  <si>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</si>
  <si>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</si>
  <si>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</si>
  <si>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</si>
  <si>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</si>
  <si>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</si>
  <si>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</si>
  <si>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</si>
  <si>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</si>
  <si>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</si>
  <si>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</si>
  <si>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</si>
  <si>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</si>
  <si>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</si>
  <si>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</si>
  <si>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</si>
  <si>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</si>
  <si>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</si>
  <si>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</si>
  <si>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</si>
  <si>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</si>
  <si>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</si>
  <si>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</si>
  <si>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</si>
  <si>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</si>
  <si>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</si>
  <si>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</si>
  <si>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</si>
  <si>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</si>
  <si>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</si>
  <si>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</si>
  <si>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</si>
  <si>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</si>
  <si>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</si>
  <si>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</si>
  <si>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</si>
  <si>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</si>
  <si>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</si>
  <si>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</si>
  <si>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</si>
  <si>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</si>
  <si>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</si>
  <si>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</si>
  <si>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</si>
  <si>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</si>
  <si>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</si>
  <si>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</si>
  <si>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</si>
  <si>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</si>
  <si>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</si>
  <si>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</si>
  <si>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</si>
  <si>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</si>
  <si>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</si>
  <si>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</si>
  <si>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</si>
  <si>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</si>
  <si>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</si>
  <si>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</si>
  <si>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</si>
  <si>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</si>
  <si>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</si>
  <si>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</si>
  <si>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</si>
  <si>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</si>
  <si>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</si>
  <si>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</si>
  <si>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</si>
  <si>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</si>
  <si>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</si>
  <si>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</si>
  <si>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</si>
  <si>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</si>
  <si>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</si>
  <si>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</si>
  <si>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</si>
  <si>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</si>
  <si>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</si>
  <si>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</si>
  <si>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</si>
  <si>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</si>
  <si>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</si>
  <si>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</si>
  <si>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</si>
  <si>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</si>
  <si>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</si>
  <si>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</si>
  <si>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</si>
  <si>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</si>
  <si>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</si>
  <si>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</si>
  <si>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</si>
  <si>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</si>
  <si>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</si>
  <si>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</si>
  <si>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</si>
  <si>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</si>
  <si>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</si>
  <si>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</si>
  <si>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</si>
  <si>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</si>
  <si>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</si>
  <si>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</si>
  <si>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</si>
  <si>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</si>
  <si>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</si>
  <si>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</si>
  <si>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</si>
  <si>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</si>
  <si>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</si>
  <si>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</si>
  <si>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</si>
  <si>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</si>
  <si>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</si>
  <si>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</si>
  <si>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</si>
  <si>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</si>
  <si>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</si>
  <si>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</si>
  <si>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</si>
  <si>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</si>
  <si>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</si>
  <si>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</si>
  <si>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</si>
  <si>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</si>
  <si>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</si>
  <si>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</si>
  <si>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</si>
  <si>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</si>
  <si>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</si>
  <si>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</si>
  <si>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</si>
  <si>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</si>
  <si>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</si>
  <si>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</si>
  <si>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</si>
  <si>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</si>
  <si>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</si>
  <si>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</si>
  <si>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</si>
  <si>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</si>
  <si>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</si>
  <si>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</si>
  <si>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</si>
  <si>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</si>
  <si>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</si>
  <si>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</si>
  <si>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</si>
  <si>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</si>
  <si>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</si>
  <si>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</si>
  <si>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</si>
  <si>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</si>
  <si>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</si>
  <si>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</si>
  <si>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</si>
  <si>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</si>
  <si>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</si>
  <si>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</si>
  <si>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</si>
  <si>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</si>
  <si>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</si>
  <si>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</si>
  <si>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</si>
  <si>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</si>
  <si>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</si>
  <si>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</si>
  <si>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</si>
  <si>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</si>
  <si>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</si>
  <si>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</si>
  <si>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</si>
  <si>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</si>
  <si>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</si>
  <si>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</si>
  <si>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</si>
  <si>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</si>
  <si>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</si>
  <si>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</si>
  <si>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</si>
  <si>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</si>
  <si>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</si>
  <si>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</si>
  <si>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</si>
  <si>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</si>
  <si>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</si>
  <si>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</si>
  <si>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</si>
  <si>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</si>
  <si>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</si>
  <si>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</si>
  <si>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</si>
  <si>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</si>
  <si>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</si>
  <si>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</si>
  <si>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</si>
  <si>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</si>
  <si>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</si>
  <si>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</si>
  <si>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</si>
  <si>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</si>
  <si>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</si>
  <si>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</si>
  <si>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</si>
  <si>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</si>
  <si>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</si>
  <si>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</si>
  <si>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</si>
  <si>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</si>
  <si>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</si>
  <si>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</si>
  <si>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</si>
  <si>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</si>
  <si>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</si>
  <si>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</si>
  <si>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</si>
  <si>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</si>
  <si>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</si>
  <si>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</si>
  <si>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</si>
  <si>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</si>
  <si>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</si>
  <si>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</si>
  <si>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</si>
  <si>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</si>
  <si>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</si>
  <si>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</si>
  <si>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</si>
  <si>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</si>
  <si>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</si>
  <si>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</si>
  <si>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</si>
  <si>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</si>
  <si>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</si>
  <si>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</si>
  <si>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</si>
  <si>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</si>
  <si>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</si>
  <si>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</si>
  <si>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</si>
  <si>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</si>
  <si>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</si>
  <si>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</si>
  <si>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</si>
  <si>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</si>
  <si>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</si>
  <si>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</si>
  <si>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</si>
  <si>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</si>
  <si>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</si>
  <si>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</si>
  <si>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</si>
  <si>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</si>
  <si>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</si>
  <si>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</si>
  <si>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</si>
  <si>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</si>
  <si>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</si>
  <si>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</si>
  <si>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</si>
  <si>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</si>
  <si>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</si>
  <si>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</si>
  <si>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</si>
  <si>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</si>
  <si>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</si>
  <si>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</si>
  <si>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</si>
  <si>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</si>
  <si>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</si>
  <si>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</si>
  <si>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</si>
  <si>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</si>
  <si>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</si>
  <si>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</si>
  <si>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</si>
  <si>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</si>
  <si>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</si>
  <si>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</si>
  <si>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</si>
  <si>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</si>
  <si>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</si>
  <si>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</si>
  <si>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</si>
  <si>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</si>
  <si>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</si>
  <si>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</si>
  <si>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</si>
  <si>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</si>
  <si>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</si>
  <si>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</si>
  <si>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</si>
  <si>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</si>
  <si>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</si>
  <si>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</si>
  <si>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</si>
  <si>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</si>
  <si>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</si>
  <si>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</si>
  <si>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</si>
  <si>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</si>
  <si>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</si>
  <si>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</si>
  <si>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</si>
  <si>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</si>
  <si>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</si>
  <si>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</si>
  <si>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</si>
  <si>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</si>
  <si>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</si>
  <si>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</si>
  <si>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</si>
  <si>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</si>
  <si>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</si>
  <si>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</si>
  <si>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</si>
  <si>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</si>
  <si>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</si>
  <si>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</si>
  <si>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</si>
  <si>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</si>
  <si>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</si>
  <si>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</si>
  <si>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</si>
  <si>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</si>
  <si>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</si>
  <si>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</si>
  <si>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</si>
  <si>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</si>
  <si>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</si>
  <si>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</si>
  <si>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</si>
  <si>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</si>
  <si>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</si>
  <si>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</si>
  <si>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</si>
  <si>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</si>
  <si>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</si>
  <si>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</si>
  <si>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</si>
  <si>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</si>
  <si>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</si>
  <si>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</si>
  <si>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</si>
  <si>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</si>
  <si>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</si>
  <si>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</si>
  <si>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</si>
  <si>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</si>
  <si>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</si>
  <si>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</si>
  <si>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</si>
  <si>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</si>
  <si>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</si>
  <si>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</si>
  <si>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</si>
  <si>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</si>
  <si>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</si>
  <si>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</si>
  <si>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</si>
  <si>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</si>
  <si>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</si>
  <si>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</si>
  <si>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</si>
  <si>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</si>
  <si>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</si>
  <si>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</si>
  <si>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</si>
  <si>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</si>
  <si>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</si>
  <si>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</si>
  <si>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</si>
  <si>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</si>
  <si>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</si>
  <si>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</si>
  <si>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</si>
  <si>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</si>
  <si>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</si>
  <si>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</si>
  <si>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</si>
  <si>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</si>
  <si>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</si>
  <si>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</si>
  <si>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</si>
  <si>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</si>
  <si>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</si>
  <si>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</si>
  <si>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</si>
  <si>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</si>
  <si>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</si>
  <si>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</si>
  <si>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</si>
  <si>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</si>
  <si>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</si>
  <si>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</si>
  <si>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</si>
  <si>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</si>
  <si>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</si>
  <si>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</si>
  <si>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</si>
  <si>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</si>
  <si>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</si>
  <si>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</si>
  <si>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</si>
  <si>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</si>
  <si>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</si>
  <si>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</si>
  <si>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</si>
  <si>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</si>
  <si>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</si>
  <si>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</si>
  <si>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</si>
  <si>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</si>
  <si>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</si>
  <si>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</si>
  <si>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</si>
  <si>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</si>
  <si>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</si>
  <si>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</si>
  <si>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</si>
  <si>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</si>
  <si>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</si>
  <si>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</si>
  <si>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</si>
  <si>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</si>
  <si>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</si>
  <si>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</si>
  <si>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</si>
  <si>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</si>
  <si>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</si>
  <si>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</si>
  <si>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</si>
  <si>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</si>
  <si>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</si>
  <si>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</si>
  <si>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</si>
  <si>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</si>
  <si>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</si>
  <si>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</si>
  <si>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</si>
  <si>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</si>
  <si>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</si>
  <si>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</si>
  <si>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</si>
  <si>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</si>
  <si>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</si>
  <si>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</si>
  <si>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</si>
  <si>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</si>
  <si>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</si>
  <si>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</si>
  <si>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</si>
  <si>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</si>
  <si>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</si>
  <si>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</si>
  <si>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</si>
  <si>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</si>
  <si>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</si>
  <si>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</si>
  <si>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</si>
  <si>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</si>
  <si>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</si>
  <si>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</si>
  <si>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</si>
  <si>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</si>
  <si>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</si>
  <si>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</si>
  <si>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</si>
  <si>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</si>
  <si>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</si>
  <si>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</si>
  <si>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</si>
  <si>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</si>
  <si>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</si>
  <si>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</si>
  <si>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</si>
  <si>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</si>
  <si>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</si>
  <si>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</si>
  <si>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</si>
  <si>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</si>
  <si>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</si>
  <si>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</si>
  <si>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</si>
  <si>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</si>
  <si>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</si>
  <si>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</si>
  <si>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</si>
  <si>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</si>
  <si>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</si>
  <si>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</si>
  <si>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</si>
  <si>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</si>
  <si>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</si>
  <si>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</si>
  <si>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</si>
  <si>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</si>
  <si>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</si>
  <si>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</si>
  <si>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</si>
  <si>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</si>
  <si>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</si>
  <si>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</si>
  <si>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</si>
  <si>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</si>
  <si>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</si>
  <si>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</si>
  <si>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</si>
  <si>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</si>
  <si>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</si>
  <si>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</si>
  <si>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</si>
  <si>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</si>
  <si>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</si>
  <si>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</si>
  <si>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</si>
  <si>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</si>
  <si>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</si>
  <si>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</si>
  <si>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</si>
  <si>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</si>
  <si>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</si>
  <si>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</si>
  <si>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</si>
  <si>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</si>
  <si>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</si>
  <si>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</si>
  <si>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</si>
  <si>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</si>
  <si>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</si>
  <si>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</si>
  <si>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</si>
  <si>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</si>
  <si>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</si>
  <si>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</si>
  <si>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</si>
  <si>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</si>
  <si>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</si>
  <si>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</si>
  <si>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</si>
  <si>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</si>
  <si>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</si>
  <si>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</si>
  <si>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</si>
  <si>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</si>
  <si>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</si>
  <si>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</si>
  <si>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</si>
  <si>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</si>
  <si>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</si>
  <si>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</si>
  <si>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</si>
  <si>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</si>
  <si>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</si>
  <si>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</si>
  <si>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</si>
  <si>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</si>
  <si>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</si>
  <si>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</si>
  <si>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</si>
  <si>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</si>
  <si>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</si>
  <si>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</si>
  <si>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</si>
  <si>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</si>
  <si>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</si>
  <si>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</si>
  <si>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</si>
  <si>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</si>
  <si>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</si>
  <si>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</si>
  <si>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</si>
  <si>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</si>
  <si>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</si>
  <si>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</si>
  <si>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</si>
  <si>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</si>
  <si>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</si>
  <si>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</si>
  <si>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</si>
  <si>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</si>
  <si>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</si>
  <si>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</si>
  <si>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</si>
  <si>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</si>
  <si>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</si>
  <si>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</si>
  <si>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</si>
  <si>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</si>
  <si>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</si>
  <si>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</si>
  <si>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</si>
  <si>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</si>
  <si>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</si>
  <si>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</si>
  <si>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</si>
  <si>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</si>
  <si>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</si>
  <si>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</si>
  <si>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</si>
  <si>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</si>
  <si>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</si>
  <si>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</si>
  <si>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</si>
  <si>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</si>
  <si>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</si>
  <si>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</si>
  <si>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</si>
  <si>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</si>
  <si>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</si>
  <si>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</si>
  <si>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</si>
  <si>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</si>
  <si>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</si>
  <si>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</si>
  <si>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</si>
  <si>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</si>
  <si>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</si>
  <si>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</si>
  <si>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</si>
  <si>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</si>
  <si>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</si>
  <si>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</si>
  <si>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</si>
  <si>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</si>
  <si>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</si>
  <si>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</si>
  <si>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</si>
  <si>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</si>
  <si>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</si>
  <si>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</si>
  <si>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</si>
  <si>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</si>
  <si>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</si>
  <si>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</si>
  <si>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</si>
  <si>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</si>
  <si>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</si>
  <si>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</si>
  <si>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</si>
  <si>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</si>
  <si>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</si>
  <si>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</si>
  <si>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</si>
  <si>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</si>
  <si>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</si>
  <si>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</si>
  <si>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</si>
  <si>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</si>
  <si>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</si>
  <si>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</si>
  <si>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</si>
  <si>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</si>
  <si>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</si>
  <si>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</si>
  <si>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</si>
  <si>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</si>
  <si>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</si>
  <si>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</si>
  <si>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</si>
  <si>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</si>
  <si>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</si>
  <si>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</si>
  <si>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</si>
  <si>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</si>
  <si>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</si>
  <si>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</si>
  <si>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</si>
  <si>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</si>
  <si>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</si>
  <si>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</si>
  <si>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</si>
  <si>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</si>
  <si>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</si>
  <si>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</si>
  <si>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</si>
  <si>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</si>
  <si>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</si>
  <si>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</si>
  <si>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</si>
  <si>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</si>
  <si>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</si>
  <si>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</si>
  <si>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</si>
  <si>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</si>
  <si>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</si>
  <si>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</si>
  <si>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</si>
  <si>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</si>
  <si>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</si>
  <si>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</si>
  <si>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</si>
  <si>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</si>
  <si>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</si>
  <si>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</si>
  <si>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</si>
  <si>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</si>
  <si>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</si>
  <si>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</si>
  <si>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</si>
  <si>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</si>
  <si>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</si>
  <si>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</si>
  <si>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</si>
  <si>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</si>
  <si>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</si>
  <si>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</si>
  <si>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</si>
  <si>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</si>
  <si>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</si>
  <si>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</si>
  <si>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</si>
  <si>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</si>
  <si>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</si>
  <si>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</si>
  <si>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</si>
  <si>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</si>
  <si>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</si>
  <si>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</si>
  <si>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</si>
  <si>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</si>
  <si>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</si>
  <si>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</si>
  <si>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</si>
  <si>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</si>
  <si>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</si>
  <si>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</si>
  <si>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</si>
  <si>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</si>
  <si>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</si>
  <si>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</si>
  <si>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</si>
  <si>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</si>
  <si>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</si>
  <si>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</si>
  <si>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</si>
  <si>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</si>
  <si>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</si>
  <si>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</si>
  <si>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</si>
  <si>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</si>
  <si>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</si>
  <si>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</si>
  <si>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</si>
  <si>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</si>
  <si>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</si>
  <si>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</si>
  <si>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</si>
  <si>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</si>
  <si>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</si>
  <si>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</si>
  <si>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</si>
  <si>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</si>
  <si>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</si>
  <si>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</si>
  <si>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</si>
  <si>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</si>
  <si>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</si>
  <si>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</si>
  <si>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</si>
  <si>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</si>
  <si>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</si>
  <si>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</si>
  <si>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</si>
  <si>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</si>
  <si>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</si>
  <si>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</si>
  <si>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</si>
  <si>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</si>
  <si>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</si>
  <si>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</si>
  <si>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</si>
  <si>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</si>
  <si>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</si>
  <si>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</si>
  <si>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</si>
  <si>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</si>
  <si>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</si>
  <si>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</si>
  <si>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</si>
  <si>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</si>
  <si>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</si>
  <si>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</si>
  <si>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</si>
  <si>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</si>
  <si>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</si>
  <si>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</si>
  <si>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</si>
  <si>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</si>
  <si>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</si>
  <si>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</si>
  <si>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</si>
  <si>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</si>
  <si>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</si>
  <si>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</si>
  <si>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</si>
  <si>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</si>
  <si>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</si>
  <si>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</si>
  <si>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</si>
  <si>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</si>
  <si>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</si>
  <si>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</si>
  <si>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</si>
  <si>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</si>
  <si>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</si>
  <si>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</si>
  <si>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</si>
  <si>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</si>
  <si>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</si>
  <si>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</si>
  <si>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</si>
  <si>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</si>
  <si>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</si>
  <si>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</si>
  <si>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</si>
  <si>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</si>
  <si>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</si>
  <si>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</si>
  <si>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</si>
  <si>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</si>
  <si>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</si>
  <si>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</si>
  <si>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</si>
  <si>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</si>
  <si>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</si>
  <si>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</si>
  <si>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</si>
  <si>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</si>
  <si>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</si>
  <si>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</si>
  <si>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</si>
  <si>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</si>
  <si>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</si>
  <si>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</si>
  <si>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</si>
  <si>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</si>
  <si>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</si>
  <si>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</si>
  <si>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</si>
  <si>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</si>
  <si>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</si>
  <si>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</si>
  <si>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</si>
  <si>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</si>
  <si>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</si>
  <si>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</si>
  <si>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</si>
  <si>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</si>
  <si>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</si>
  <si>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</si>
  <si>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</si>
  <si>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</si>
  <si>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</si>
  <si>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</si>
  <si>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</si>
  <si>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</si>
  <si>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</si>
  <si>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</si>
  <si>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</si>
  <si>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</si>
  <si>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</si>
  <si>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</si>
  <si>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</si>
  <si>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</si>
  <si>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</si>
  <si>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</si>
  <si>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</si>
  <si>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</si>
  <si>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</si>
  <si>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</si>
  <si>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</si>
  <si>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</si>
  <si>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</si>
  <si>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</si>
  <si>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</si>
  <si>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</si>
  <si>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</si>
  <si>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</si>
  <si>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</si>
  <si>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</si>
  <si>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</si>
  <si>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</si>
  <si>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</si>
  <si>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</si>
  <si>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</si>
  <si>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</si>
  <si>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</si>
  <si>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</si>
  <si>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</si>
  <si>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</si>
  <si>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</si>
  <si>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</si>
  <si>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</si>
  <si>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</si>
  <si>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</si>
  <si>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</si>
  <si>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</si>
  <si>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</si>
  <si>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</si>
  <si>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</si>
  <si>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</si>
  <si>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</si>
  <si>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</si>
  <si>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</si>
  <si>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</si>
  <si>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</si>
  <si>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</si>
  <si>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</si>
  <si>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</si>
  <si>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</si>
  <si>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</si>
  <si>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</si>
  <si>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</si>
  <si>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</si>
  <si>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</si>
  <si>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</si>
  <si>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</si>
  <si>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</si>
  <si>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</si>
  <si>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</si>
  <si>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</si>
  <si>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</si>
  <si>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</si>
  <si>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</si>
  <si>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</si>
  <si>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</si>
  <si>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</si>
  <si>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</si>
  <si>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</si>
  <si>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</si>
  <si>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</si>
  <si>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</si>
  <si>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</si>
  <si>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</si>
  <si>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</si>
  <si>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</si>
  <si>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</si>
  <si>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</si>
  <si>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</si>
  <si>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</si>
  <si>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</si>
  <si>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</si>
  <si>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</si>
  <si>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</si>
  <si>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</si>
  <si>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</si>
  <si>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</si>
  <si>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</si>
  <si>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</si>
  <si>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</si>
  <si>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</si>
  <si>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</si>
  <si>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</si>
  <si>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</si>
  <si>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</si>
  <si>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</si>
  <si>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</si>
  <si>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</si>
  <si>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</si>
  <si>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</si>
  <si>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</si>
  <si>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</si>
  <si>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</si>
  <si>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</si>
  <si>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</si>
  <si>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</si>
  <si>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</si>
  <si>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</si>
  <si>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</si>
  <si>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</si>
  <si>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</si>
  <si>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</si>
  <si>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</si>
  <si>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</si>
  <si>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</si>
  <si>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</si>
  <si>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</si>
  <si>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</si>
  <si>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</si>
  <si>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</si>
  <si>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</si>
  <si>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</si>
  <si>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</si>
  <si>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</si>
  <si>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</si>
  <si>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</si>
  <si>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</si>
  <si>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</si>
  <si>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</si>
  <si>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</si>
  <si>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</si>
  <si>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</si>
  <si>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</si>
  <si>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</si>
  <si>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</si>
  <si>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</si>
  <si>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</si>
  <si>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</si>
  <si>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</si>
  <si>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</si>
  <si>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</si>
  <si>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</si>
  <si>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</si>
  <si>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</si>
  <si>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</si>
  <si>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</si>
  <si>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</si>
  <si>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</si>
  <si>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</si>
  <si>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</si>
  <si>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</si>
  <si>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</si>
  <si>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</si>
  <si>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</si>
  <si>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</si>
  <si>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</si>
  <si>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</si>
  <si>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</si>
  <si>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</si>
  <si>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</si>
  <si>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</si>
  <si>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</si>
  <si>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</si>
  <si>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</si>
  <si>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</si>
  <si>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</si>
  <si>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</si>
  <si>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</si>
  <si>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</si>
  <si>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</si>
  <si>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</si>
  <si>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</si>
  <si>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</si>
  <si>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</si>
  <si>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</si>
  <si>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</si>
  <si>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</si>
  <si>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</si>
  <si>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</si>
  <si>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</si>
  <si>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</si>
  <si>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</si>
  <si>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</si>
  <si>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</si>
  <si>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</si>
  <si>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</si>
  <si>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</si>
  <si>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</si>
  <si>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</si>
  <si>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</si>
  <si>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</si>
  <si>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</si>
  <si>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</si>
  <si>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</si>
  <si>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</si>
  <si>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</si>
  <si>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</si>
  <si>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</si>
  <si>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</si>
  <si>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</si>
  <si>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</si>
  <si>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</si>
  <si>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</si>
  <si>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</si>
  <si>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</si>
  <si>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</si>
  <si>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</si>
  <si>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</si>
  <si>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</si>
  <si>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</si>
  <si>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</si>
  <si>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</si>
  <si>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</si>
  <si>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</si>
  <si>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</si>
  <si>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</si>
  <si>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</si>
  <si>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</si>
  <si>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</si>
  <si>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</si>
  <si>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</si>
  <si>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</si>
  <si>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</si>
  <si>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</si>
  <si>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</si>
  <si>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</si>
  <si>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</si>
  <si>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</si>
  <si>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</si>
  <si>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</si>
  <si>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</si>
  <si>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</si>
  <si>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</si>
  <si>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</si>
  <si>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</si>
  <si>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</si>
  <si>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</si>
  <si>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</si>
  <si>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</si>
  <si>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</si>
  <si>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</si>
  <si>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</si>
  <si>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</si>
  <si>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</si>
  <si>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</si>
  <si>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</si>
  <si>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</si>
  <si>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</si>
  <si>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</si>
  <si>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</si>
  <si>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</si>
  <si>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</si>
  <si>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</si>
  <si>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</si>
  <si>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</si>
  <si>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</si>
  <si>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</si>
  <si>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</si>
  <si>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</si>
  <si>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</si>
  <si>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</si>
  <si>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</si>
  <si>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</si>
  <si>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</si>
  <si>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</si>
  <si>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</si>
  <si>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</si>
  <si>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</si>
  <si>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</si>
  <si>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</si>
  <si>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</si>
  <si>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</si>
  <si>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</si>
  <si>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</si>
  <si>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</si>
  <si>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</si>
  <si>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</si>
  <si>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</si>
  <si>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</si>
  <si>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</si>
  <si>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</si>
  <si>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</si>
  <si>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</si>
  <si>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</si>
  <si>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</si>
  <si>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</si>
  <si>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</si>
  <si>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</si>
  <si>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</si>
  <si>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</si>
  <si>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</si>
  <si>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</si>
  <si>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</si>
  <si>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</si>
  <si>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</si>
  <si>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</si>
  <si>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</si>
  <si>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</si>
  <si>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</si>
  <si>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</si>
  <si>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</si>
  <si>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</si>
  <si>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</si>
  <si>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</si>
  <si>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</si>
  <si>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</si>
  <si>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</si>
  <si>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</si>
  <si>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</si>
  <si>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</si>
  <si>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</si>
  <si>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</si>
  <si>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</si>
  <si>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</si>
  <si>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</si>
  <si>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</si>
  <si>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</si>
  <si>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</si>
  <si>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</si>
  <si>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</si>
  <si>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</si>
  <si>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</si>
  <si>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</si>
  <si>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</si>
  <si>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</si>
  <si>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</si>
  <si>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</si>
  <si>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</si>
  <si>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</si>
  <si>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</si>
  <si>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</si>
  <si>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</si>
  <si>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</si>
  <si>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</si>
  <si>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</si>
  <si>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</si>
  <si>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</si>
  <si>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</si>
  <si>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</si>
  <si>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</si>
  <si>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</si>
  <si>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</si>
  <si>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</si>
  <si>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</si>
  <si>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</si>
  <si>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</si>
  <si>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</si>
  <si>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</si>
  <si>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</si>
  <si>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</si>
  <si>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</si>
  <si>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</si>
  <si>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</si>
  <si>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</si>
  <si>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</si>
  <si>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</si>
  <si>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</si>
  <si>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</si>
  <si>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</si>
  <si>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</si>
  <si>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</si>
  <si>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</si>
  <si>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</si>
  <si>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</si>
  <si>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</si>
  <si>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</si>
  <si>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</si>
  <si>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</si>
  <si>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</si>
  <si>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</si>
  <si>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</si>
  <si>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</si>
  <si>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</si>
  <si>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</si>
  <si>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</si>
  <si>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</si>
  <si>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</si>
  <si>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</si>
  <si>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</si>
  <si>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</si>
  <si>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</si>
  <si>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</si>
  <si>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</si>
  <si>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</si>
  <si>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</si>
  <si>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</si>
  <si>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</si>
  <si>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</si>
  <si>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</si>
  <si>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</si>
  <si>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</si>
  <si>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</si>
  <si>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</si>
  <si>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</si>
  <si>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</si>
  <si>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</si>
  <si>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</si>
  <si>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</si>
  <si>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</si>
  <si>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</si>
  <si>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</si>
  <si>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</si>
  <si>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</si>
  <si>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</si>
  <si>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</si>
  <si>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</si>
  <si>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</si>
  <si>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</si>
  <si>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</si>
  <si>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</si>
  <si>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</si>
  <si>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</si>
  <si>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</si>
  <si>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</si>
  <si>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</si>
  <si>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</si>
  <si>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</si>
  <si>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</si>
  <si>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</si>
  <si>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</si>
  <si>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</si>
  <si>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</si>
  <si>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</si>
  <si>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</si>
  <si>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</si>
  <si>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</si>
  <si>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</si>
  <si>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</si>
  <si>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</si>
  <si>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</si>
  <si>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</si>
  <si>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</si>
  <si>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</si>
  <si>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</si>
  <si>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</si>
  <si>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</si>
  <si>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</si>
  <si>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</si>
  <si>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</si>
  <si>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</si>
  <si>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</si>
  <si>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</si>
  <si>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</si>
  <si>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</si>
  <si>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</si>
  <si>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</si>
  <si>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</si>
  <si>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</si>
  <si>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</si>
  <si>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</si>
  <si>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</si>
  <si>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</si>
  <si>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</si>
  <si>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</si>
  <si>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</si>
  <si>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</si>
  <si>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</si>
  <si>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</si>
  <si>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</si>
  <si>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</si>
  <si>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</si>
  <si>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</si>
  <si>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</si>
  <si>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</si>
  <si>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</si>
  <si>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</si>
  <si>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</si>
  <si>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</si>
  <si>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</si>
  <si>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</si>
  <si>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</si>
  <si>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</si>
  <si>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</si>
  <si>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</si>
  <si>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</si>
  <si>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</si>
  <si>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</si>
  <si>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</si>
  <si>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</si>
  <si>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</si>
  <si>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</si>
  <si>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</si>
  <si>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</si>
  <si>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</si>
  <si>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</si>
  <si>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</si>
  <si>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</si>
  <si>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</si>
  <si>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</si>
  <si>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</si>
  <si>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</si>
  <si>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</si>
  <si>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</si>
  <si>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</si>
  <si>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</si>
  <si>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</si>
  <si>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</si>
  <si>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</si>
  <si>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</si>
  <si>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</si>
  <si>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</si>
  <si>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</si>
  <si>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</si>
  <si>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</si>
  <si>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</si>
  <si>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</si>
  <si>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</si>
  <si>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</si>
  <si>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</si>
  <si>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</si>
  <si>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</si>
  <si>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</si>
  <si>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</si>
  <si>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</si>
  <si>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</si>
  <si>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</si>
  <si>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</si>
  <si>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</si>
  <si>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</si>
  <si>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</si>
  <si>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</si>
  <si>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</si>
  <si>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</si>
  <si>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</si>
  <si>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</si>
  <si>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</si>
  <si>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</si>
  <si>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</si>
  <si>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</si>
  <si>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</si>
  <si>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</si>
  <si>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</si>
  <si>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</si>
  <si>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</si>
  <si>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</si>
  <si>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</si>
  <si>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</si>
  <si>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</si>
  <si>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</si>
  <si>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</si>
  <si>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</si>
  <si>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</si>
  <si>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</si>
  <si>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</si>
  <si>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</si>
  <si>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</si>
  <si>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</si>
  <si>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</si>
  <si>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</si>
  <si>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</si>
  <si>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</si>
  <si>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</si>
  <si>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</si>
  <si>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</si>
  <si>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</si>
  <si>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</si>
  <si>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</si>
  <si>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</si>
  <si>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</si>
  <si>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</si>
  <si>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</si>
  <si>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</si>
  <si>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</si>
  <si>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</si>
  <si>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</si>
  <si>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</si>
  <si>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</si>
  <si>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</si>
  <si>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</si>
  <si>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</si>
  <si>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</si>
  <si>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</si>
  <si>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</si>
  <si>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</si>
  <si>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</si>
  <si>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</si>
  <si>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</si>
  <si>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</si>
  <si>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</si>
  <si>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</si>
  <si>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</si>
  <si>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</si>
  <si>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</si>
  <si>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</si>
  <si>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</si>
  <si>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</si>
  <si>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</si>
  <si>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</si>
  <si>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</si>
  <si>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</si>
  <si>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</si>
  <si>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</si>
  <si>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</si>
  <si>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</si>
  <si>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</si>
  <si>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</si>
  <si>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</si>
  <si>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</si>
  <si>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</si>
  <si>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</si>
  <si>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</si>
  <si>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</si>
  <si>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</si>
  <si>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</si>
  <si>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</si>
  <si>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</si>
  <si>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</si>
  <si>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</si>
  <si>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</si>
  <si>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</si>
  <si>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</si>
  <si>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</si>
  <si>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</si>
  <si>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</si>
  <si>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</si>
  <si>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</si>
  <si>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</si>
  <si>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</si>
  <si>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</si>
  <si>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</si>
  <si>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</si>
  <si>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</si>
  <si>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</si>
  <si>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</si>
  <si>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</si>
  <si>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</si>
  <si>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</si>
  <si>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</si>
  <si>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</si>
  <si>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</si>
  <si>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</si>
  <si>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</si>
  <si>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</si>
  <si>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</si>
  <si>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</si>
  <si>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</si>
  <si>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</si>
  <si>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</si>
  <si>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</si>
  <si>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</si>
  <si>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</si>
  <si>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</si>
  <si>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</si>
  <si>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</si>
  <si>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</si>
  <si>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</si>
  <si>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</si>
  <si>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</si>
  <si>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</si>
  <si>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</si>
  <si>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</si>
  <si>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</si>
  <si>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</si>
  <si>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</si>
  <si>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</si>
  <si>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</si>
  <si>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</si>
  <si>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</si>
  <si>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</si>
  <si>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</si>
  <si>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</si>
  <si>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</si>
  <si>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</si>
  <si>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</si>
  <si>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</si>
  <si>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</si>
  <si>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</si>
  <si>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</si>
  <si>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</si>
  <si>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</si>
  <si>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</si>
  <si>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</si>
  <si>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</si>
  <si>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</si>
  <si>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</si>
  <si>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</si>
  <si>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</si>
  <si>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</si>
  <si>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</si>
  <si>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</si>
  <si>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</si>
  <si>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</si>
  <si>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</si>
  <si>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</si>
  <si>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</si>
  <si>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</si>
  <si>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</si>
  <si>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</si>
  <si>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</si>
  <si>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</si>
  <si>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</si>
  <si>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</si>
  <si>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</si>
  <si>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</si>
  <si>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</si>
  <si>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</si>
  <si>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</si>
  <si>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</si>
  <si>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</si>
  <si>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</si>
  <si>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</si>
  <si>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</si>
  <si>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</si>
  <si>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</si>
  <si>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</si>
  <si>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</si>
  <si>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</si>
  <si>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</si>
  <si>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</si>
  <si>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</si>
  <si>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</si>
  <si>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</si>
  <si>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</si>
  <si>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</si>
  <si>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</si>
  <si>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</si>
  <si>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</si>
  <si>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</si>
  <si>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</si>
  <si>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</si>
  <si>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</si>
  <si>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</si>
  <si>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</si>
  <si>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</si>
  <si>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</si>
  <si>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</si>
  <si>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</si>
  <si>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</si>
  <si>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</si>
  <si>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</si>
  <si>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</si>
  <si>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</si>
  <si>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</si>
  <si>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</si>
  <si>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</si>
  <si>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</si>
  <si>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</si>
  <si>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</si>
  <si>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</si>
  <si>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</si>
  <si>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</si>
  <si>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</si>
  <si>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</si>
  <si>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</si>
  <si>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</si>
  <si>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</si>
  <si>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</si>
  <si>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</si>
  <si>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</si>
  <si>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</si>
  <si>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</si>
  <si>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</si>
  <si>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</si>
  <si>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</si>
  <si>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</si>
  <si>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</si>
  <si>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</si>
  <si>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</si>
  <si>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</si>
  <si>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</si>
  <si>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</si>
  <si>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</si>
  <si>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</si>
  <si>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</si>
  <si>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</si>
  <si>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</si>
  <si>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</si>
  <si>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</si>
  <si>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</si>
  <si>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</si>
  <si>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</si>
  <si>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</si>
  <si>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</si>
  <si>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</si>
  <si>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</si>
  <si>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</si>
  <si>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</si>
  <si>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</si>
  <si>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</si>
  <si>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</si>
  <si>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</si>
  <si>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</si>
  <si>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</si>
  <si>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</si>
  <si>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</si>
  <si>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</si>
  <si>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</si>
  <si>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</si>
  <si>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</si>
  <si>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</si>
  <si>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</si>
  <si>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</si>
  <si>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</si>
  <si>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</si>
  <si>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</si>
  <si>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</si>
  <si>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</si>
  <si>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</si>
  <si>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</si>
  <si>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</si>
  <si>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</si>
  <si>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</si>
  <si>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</si>
  <si>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</si>
  <si>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</si>
  <si>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</si>
  <si>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</si>
  <si>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</si>
  <si>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</si>
  <si>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</si>
  <si>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</si>
  <si>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</si>
  <si>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</si>
  <si>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</si>
  <si>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</si>
  <si>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</si>
  <si>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</si>
  <si>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</si>
  <si>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</si>
  <si>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</si>
  <si>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</si>
  <si>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</si>
  <si>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</si>
  <si>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</si>
  <si>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</si>
  <si>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</si>
  <si>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</si>
  <si>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</si>
  <si>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</si>
  <si>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</si>
  <si>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</si>
  <si>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</si>
  <si>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</si>
  <si>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</si>
  <si>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</si>
  <si>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</si>
  <si>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</si>
  <si>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</si>
  <si>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</si>
  <si>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</si>
  <si>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</si>
  <si>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</si>
  <si>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</si>
  <si>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</si>
  <si>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</si>
  <si>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</si>
  <si>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</si>
  <si>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</si>
  <si>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</si>
  <si>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</si>
  <si>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</si>
  <si>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</si>
  <si>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</si>
  <si>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</si>
  <si>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</si>
  <si>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</si>
  <si>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</si>
  <si>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</si>
  <si>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</si>
  <si>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</si>
  <si>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</si>
  <si>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</si>
  <si>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</si>
  <si>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</si>
  <si>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</si>
  <si>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</si>
  <si>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</si>
  <si>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</si>
  <si>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</si>
  <si>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</si>
  <si>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</si>
  <si>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</si>
  <si>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</si>
  <si>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</si>
  <si>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</si>
  <si>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</si>
  <si>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</si>
  <si>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</si>
  <si>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</si>
  <si>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</si>
  <si>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</si>
  <si>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</si>
  <si>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</si>
  <si>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</si>
  <si>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</si>
  <si>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</si>
  <si>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</si>
  <si>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</si>
  <si>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</si>
  <si>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</si>
  <si>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</si>
  <si>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</si>
  <si>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</si>
  <si>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</si>
  <si>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</si>
  <si>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</si>
  <si>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</si>
  <si>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</si>
  <si>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</si>
  <si>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</si>
  <si>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</si>
  <si>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</si>
  <si>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</si>
  <si>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</si>
  <si>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</si>
  <si>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</si>
  <si>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</si>
  <si>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</si>
  <si>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</si>
  <si>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</si>
  <si>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</si>
  <si>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</si>
  <si>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</si>
  <si>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</si>
  <si>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</si>
  <si>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</si>
  <si>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</si>
  <si>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</si>
  <si>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</si>
  <si>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</si>
  <si>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</si>
  <si>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</si>
  <si>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</si>
  <si>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</si>
  <si>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</si>
  <si>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</si>
  <si>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</si>
  <si>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</si>
  <si>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</si>
  <si>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</si>
  <si>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</si>
  <si>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</si>
  <si>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</si>
  <si>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</si>
  <si>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</si>
  <si>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</si>
  <si>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</si>
  <si>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</si>
  <si>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</si>
  <si>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</si>
  <si>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</si>
  <si>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</si>
  <si>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</si>
  <si>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</si>
  <si>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</si>
  <si>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</si>
  <si>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</si>
  <si>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</si>
  <si>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</si>
  <si>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</si>
  <si>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</si>
  <si>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</si>
  <si>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</si>
  <si>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</si>
  <si>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</si>
  <si>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</si>
  <si>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</si>
  <si>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</si>
  <si>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</si>
  <si>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</si>
  <si>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</si>
  <si>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</si>
  <si>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</si>
  <si>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</si>
  <si>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</si>
  <si>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</si>
  <si>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</si>
  <si>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</si>
  <si>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</si>
  <si>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</si>
  <si>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</si>
  <si>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</si>
  <si>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</si>
  <si>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</si>
  <si>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</si>
  <si>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</si>
  <si>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</si>
  <si>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</si>
  <si>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</si>
  <si>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</si>
  <si>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</si>
  <si>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</si>
  <si>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</si>
  <si>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</si>
  <si>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</si>
  <si>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</si>
  <si>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</si>
  <si>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</si>
  <si>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</si>
  <si>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</si>
  <si>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</si>
  <si>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</si>
  <si>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</si>
  <si>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</si>
  <si>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</si>
  <si>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</si>
  <si>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</si>
  <si>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</si>
  <si>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</si>
  <si>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</si>
  <si>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</si>
  <si>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</si>
  <si>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</si>
  <si>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</si>
  <si>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</si>
  <si>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</si>
  <si>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</si>
  <si>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</si>
  <si>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</si>
  <si>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</si>
  <si>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</si>
  <si>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</si>
  <si>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</si>
  <si>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</si>
  <si>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</si>
  <si>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</si>
  <si>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</si>
  <si>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</si>
  <si>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</si>
  <si>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</si>
  <si>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</si>
  <si>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</si>
  <si>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</si>
  <si>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</si>
  <si>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</si>
  <si>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</si>
  <si>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</si>
  <si>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</si>
  <si>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</si>
  <si>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</si>
  <si>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</si>
  <si>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</si>
  <si>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</si>
  <si>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</si>
  <si>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</si>
  <si>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</si>
  <si>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</si>
  <si>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</si>
  <si>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</si>
  <si>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</si>
  <si>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</si>
  <si>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</si>
  <si>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</si>
  <si>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</si>
  <si>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</si>
  <si>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</si>
  <si>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</si>
  <si>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</si>
  <si>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</si>
  <si>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</si>
  <si>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</si>
  <si>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</si>
  <si>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</si>
  <si>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</si>
  <si>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</si>
  <si>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</si>
  <si>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</si>
  <si>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</si>
  <si>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</si>
  <si>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</si>
  <si>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</si>
  <si>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</si>
  <si>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</si>
  <si>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</si>
  <si>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</si>
  <si>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</si>
  <si>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</si>
  <si>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</si>
  <si>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</si>
  <si>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</si>
  <si>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</si>
  <si>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</si>
  <si>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</si>
  <si>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</si>
  <si>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</si>
  <si>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</si>
  <si>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</si>
  <si>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</si>
  <si>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</si>
  <si>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</si>
  <si>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</si>
  <si>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</si>
  <si>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</si>
  <si>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</si>
  <si>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</si>
  <si>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</si>
  <si>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</si>
  <si>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</si>
  <si>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</si>
  <si>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</si>
  <si>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</si>
  <si>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</si>
  <si>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</si>
  <si>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</si>
  <si>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</si>
  <si>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</si>
  <si>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</si>
  <si>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</si>
  <si>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</si>
  <si>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</si>
  <si>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</si>
  <si>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</si>
  <si>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</si>
  <si>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</si>
  <si>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</si>
  <si>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</si>
  <si>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</si>
  <si>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</si>
  <si>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</si>
  <si>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</si>
  <si>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</si>
  <si>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</si>
  <si>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</si>
  <si>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</si>
  <si>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</si>
  <si>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</si>
  <si>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</si>
  <si>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</si>
  <si>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</si>
  <si>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</si>
  <si>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</si>
  <si>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</si>
  <si>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</si>
  <si>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</si>
  <si>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</si>
  <si>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</si>
  <si>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</si>
  <si>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</si>
  <si>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</si>
  <si>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</si>
  <si>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</si>
  <si>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</si>
  <si>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</si>
  <si>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</si>
  <si>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</si>
  <si>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</si>
  <si>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</si>
  <si>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</si>
  <si>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</si>
  <si>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</si>
  <si>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</si>
  <si>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</si>
  <si>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</si>
  <si>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</si>
  <si>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</si>
  <si>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</si>
  <si>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</si>
  <si>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</si>
  <si>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</si>
  <si>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</si>
  <si>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</si>
  <si>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</si>
  <si>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</si>
  <si>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</si>
  <si>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</si>
  <si>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</si>
  <si>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</si>
  <si>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</si>
  <si>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</si>
  <si>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</si>
  <si>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</si>
  <si>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</si>
  <si>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</si>
  <si>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</si>
  <si>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</si>
  <si>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</si>
  <si>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</si>
  <si>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</si>
  <si>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</si>
  <si>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</si>
  <si>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</si>
  <si>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</si>
  <si>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</si>
  <si>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</si>
  <si>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</si>
  <si>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</si>
  <si>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</si>
  <si>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</si>
  <si>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</si>
  <si>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</si>
  <si>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</si>
  <si>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</si>
  <si>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</si>
  <si>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</si>
  <si>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</si>
  <si>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</si>
  <si>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</si>
  <si>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</si>
  <si>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</si>
  <si>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</si>
  <si>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</si>
  <si>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</si>
  <si>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</si>
  <si>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</si>
  <si>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</si>
  <si>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</si>
  <si>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</si>
  <si>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</si>
  <si>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</si>
  <si>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</si>
  <si>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</si>
  <si>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</si>
  <si>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</si>
  <si>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</si>
  <si>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</si>
  <si>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</si>
  <si>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</si>
  <si>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</si>
  <si>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</si>
  <si>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</si>
  <si>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</si>
  <si>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</si>
  <si>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</si>
  <si>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</si>
  <si>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</si>
  <si>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</si>
  <si>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</si>
  <si>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</si>
  <si>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</si>
  <si>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</si>
  <si>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</si>
  <si>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</si>
  <si>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</si>
  <si>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</si>
  <si>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</si>
  <si>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</si>
  <si>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</si>
  <si>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</si>
  <si>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</si>
  <si>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</si>
  <si>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</si>
  <si>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</si>
  <si>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</si>
  <si>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</si>
  <si>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</si>
  <si>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</si>
  <si>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</si>
  <si>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</si>
  <si>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</si>
  <si>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</si>
  <si>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</si>
  <si>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</si>
  <si>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</si>
  <si>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</si>
  <si>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</si>
  <si>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</si>
  <si>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</si>
  <si>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</si>
  <si>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</si>
  <si>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</si>
  <si>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</si>
  <si>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</si>
  <si>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</si>
  <si>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</si>
  <si>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</si>
  <si>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</si>
  <si>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</si>
  <si>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</si>
  <si>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</si>
  <si>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</si>
  <si>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</si>
  <si>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</si>
  <si>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</si>
  <si>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</si>
  <si>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</si>
  <si>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</si>
  <si>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</si>
  <si>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</si>
  <si>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</si>
  <si>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</si>
  <si>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</si>
  <si>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</si>
  <si>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</si>
  <si>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</si>
  <si>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</si>
  <si>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</si>
  <si>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</si>
  <si>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</si>
  <si>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</si>
  <si>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</si>
  <si>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</si>
  <si>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</si>
  <si>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</si>
  <si>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</si>
  <si>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</si>
  <si>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</si>
  <si>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</si>
  <si>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</si>
  <si>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</si>
  <si>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</si>
  <si>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</si>
  <si>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</si>
  <si>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</si>
  <si>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</si>
  <si>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</si>
  <si>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</si>
  <si>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</si>
  <si>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</si>
  <si>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</si>
  <si>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</si>
  <si>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</si>
  <si>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</si>
  <si>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</si>
  <si>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</si>
  <si>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</si>
  <si>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</si>
  <si>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</si>
  <si>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</si>
  <si>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</si>
  <si>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</si>
  <si>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</si>
  <si>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</si>
  <si>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</si>
  <si>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</si>
  <si>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</si>
  <si>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</si>
  <si>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</si>
  <si>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</si>
  <si>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</si>
  <si>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</si>
  <si>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</si>
  <si>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</si>
  <si>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</si>
  <si>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</si>
  <si>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</si>
  <si>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</si>
  <si>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</si>
  <si>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</si>
  <si>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</si>
  <si>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</si>
  <si>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</si>
  <si>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</si>
  <si>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</si>
  <si>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</si>
  <si>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</si>
  <si>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</si>
  <si>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</si>
  <si>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</si>
  <si>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</si>
  <si>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</si>
  <si>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</si>
  <si>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</si>
  <si>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</si>
  <si>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</si>
  <si>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</si>
  <si>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</si>
  <si>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</si>
  <si>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</si>
  <si>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</si>
  <si>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</si>
  <si>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</si>
  <si>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</si>
  <si>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</si>
  <si>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</si>
  <si>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</si>
  <si>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</si>
  <si>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</si>
  <si>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</si>
  <si>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</si>
  <si>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</si>
  <si>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</si>
  <si>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</si>
  <si>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</si>
  <si>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</si>
  <si>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</si>
  <si>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</si>
  <si>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</si>
  <si>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</si>
  <si>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</si>
  <si>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</si>
  <si>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</si>
  <si>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</si>
  <si>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</si>
  <si>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</si>
  <si>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</si>
  <si>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</si>
  <si>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</si>
  <si>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</si>
  <si>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</si>
  <si>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</si>
  <si>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</si>
  <si>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</si>
  <si>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</si>
  <si>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</si>
  <si>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</si>
  <si>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</si>
  <si>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</si>
  <si>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</si>
  <si>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</si>
  <si>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</si>
  <si>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</si>
  <si>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</si>
  <si>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</si>
  <si>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</si>
  <si>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</si>
  <si>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</si>
  <si>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</si>
  <si>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</si>
  <si>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</si>
  <si>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</si>
  <si>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</si>
  <si>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</si>
  <si>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</si>
  <si>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</si>
  <si>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</si>
  <si>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</si>
  <si>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</si>
  <si>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</si>
  <si>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</si>
  <si>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</si>
  <si>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</si>
  <si>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</si>
  <si>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</si>
  <si>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</si>
  <si>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</si>
  <si>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</si>
  <si>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</si>
  <si>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</si>
  <si>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</si>
  <si>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</si>
  <si>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</si>
  <si>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</si>
  <si>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</si>
  <si>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</si>
  <si>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</si>
  <si>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</si>
  <si>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</si>
  <si>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</si>
  <si>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</si>
  <si>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</si>
  <si>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</si>
  <si>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</si>
  <si>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</si>
  <si>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</si>
  <si>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</si>
  <si>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</si>
  <si>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</si>
  <si>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</si>
  <si>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</si>
  <si>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</si>
  <si>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</si>
  <si>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</si>
  <si>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</si>
  <si>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</si>
  <si>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</si>
  <si>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</si>
  <si>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</si>
  <si>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</si>
  <si>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</si>
  <si>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</si>
  <si>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</si>
  <si>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</si>
  <si>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</si>
  <si>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</si>
  <si>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</si>
  <si>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</si>
  <si>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</si>
  <si>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</si>
  <si>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</si>
  <si>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</si>
  <si>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</si>
  <si>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</si>
  <si>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</si>
  <si>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</si>
  <si>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</si>
  <si>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</si>
  <si>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</si>
  <si>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</si>
  <si>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</si>
  <si>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</si>
  <si>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</si>
  <si>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</si>
  <si>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</si>
  <si>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</si>
  <si>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</si>
  <si>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</si>
  <si>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</si>
  <si>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</si>
  <si>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</si>
  <si>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</si>
  <si>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</si>
  <si>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</si>
  <si>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</si>
  <si>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</si>
  <si>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</si>
  <si>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</si>
  <si>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</si>
  <si>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</si>
  <si>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</si>
  <si>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</si>
  <si>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</si>
  <si>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</si>
  <si>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</si>
  <si>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</si>
  <si>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</si>
  <si>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</si>
  <si>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</si>
  <si>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</si>
  <si>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</si>
  <si>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</si>
  <si>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</si>
  <si>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</si>
  <si>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</si>
  <si>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</si>
  <si>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</si>
  <si>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</si>
  <si>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</si>
  <si>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</si>
  <si>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</si>
  <si>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</si>
  <si>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</si>
  <si>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</si>
  <si>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</si>
  <si>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</si>
  <si>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</si>
  <si>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</si>
  <si>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</si>
  <si>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</si>
  <si>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</si>
  <si>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</si>
  <si>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</si>
  <si>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</si>
  <si>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</si>
  <si>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</si>
  <si>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</si>
  <si>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</si>
  <si>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</si>
  <si>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</si>
  <si>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</si>
  <si>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</si>
  <si>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</si>
  <si>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</si>
  <si>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</si>
  <si>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</si>
  <si>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</si>
  <si>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</si>
  <si>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</si>
  <si>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</si>
  <si>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</si>
  <si>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</si>
  <si>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</si>
  <si>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</si>
  <si>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</si>
  <si>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</si>
  <si>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</si>
  <si>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</si>
  <si>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</si>
  <si>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</si>
  <si>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</si>
  <si>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</si>
  <si>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</si>
  <si>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</si>
  <si>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</si>
  <si>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</si>
  <si>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</si>
  <si>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</si>
  <si>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</si>
  <si>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</si>
  <si>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</si>
  <si>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</si>
  <si>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</si>
  <si>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</si>
  <si>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</si>
  <si>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</si>
  <si>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</si>
  <si>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</si>
  <si>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</si>
  <si>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</si>
  <si>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</si>
  <si>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</si>
  <si>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</si>
  <si>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</si>
  <si>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</si>
  <si>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</si>
  <si>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</si>
  <si>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</si>
  <si>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</si>
  <si>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</si>
  <si>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</si>
  <si>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</si>
  <si>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</si>
  <si>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</si>
  <si>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</si>
  <si>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</si>
  <si>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</si>
  <si>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</si>
  <si>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</si>
  <si>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</si>
  <si>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</si>
  <si>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</si>
  <si>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</si>
  <si>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</si>
  <si>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</si>
  <si>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</si>
  <si>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</si>
  <si>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</si>
  <si>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</si>
  <si>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</si>
  <si>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</si>
  <si>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</si>
  <si>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</si>
  <si>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</si>
  <si>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</si>
  <si>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</si>
  <si>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</si>
  <si>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</si>
  <si>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</si>
  <si>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</si>
  <si>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</si>
  <si>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</si>
  <si>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</si>
  <si>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</si>
  <si>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</si>
  <si>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</si>
  <si>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</si>
  <si>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</si>
  <si>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</si>
  <si>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</si>
  <si>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</si>
  <si>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</si>
  <si>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</si>
  <si>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</si>
  <si>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</si>
  <si>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</si>
  <si>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</si>
  <si>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</si>
  <si>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</si>
  <si>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</si>
  <si>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</si>
  <si>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</si>
  <si>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</si>
  <si>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</si>
  <si>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</si>
  <si>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</si>
  <si>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</si>
  <si>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</si>
  <si>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</si>
  <si>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</si>
  <si>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</si>
  <si>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</si>
  <si>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</si>
  <si>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</si>
  <si>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</si>
  <si>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</si>
  <si>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</si>
  <si>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</si>
  <si>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</si>
  <si>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</si>
  <si>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</si>
  <si>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</si>
  <si>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</si>
  <si>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</si>
  <si>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</si>
  <si>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</si>
  <si>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</si>
  <si>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</si>
  <si>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</si>
  <si>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</si>
  <si>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</si>
  <si>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</si>
  <si>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</si>
  <si>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</si>
  <si>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</si>
  <si>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</si>
  <si>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</si>
  <si>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</si>
  <si>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</si>
  <si>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</si>
  <si>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</si>
  <si>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</si>
  <si>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</si>
  <si>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</si>
  <si>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</si>
  <si>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</si>
  <si>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</si>
  <si>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</si>
  <si>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</si>
  <si>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</si>
  <si>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</si>
  <si>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</si>
  <si>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</si>
  <si>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</si>
  <si>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</si>
  <si>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</si>
  <si>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</si>
  <si>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</si>
  <si>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</si>
  <si>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</si>
  <si>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</si>
  <si>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</si>
  <si>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</si>
  <si>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</si>
  <si>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</si>
  <si>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</si>
  <si>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</si>
  <si>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</si>
  <si>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</si>
  <si>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</si>
  <si>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</si>
  <si>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</si>
  <si>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</si>
  <si>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</si>
  <si>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</si>
  <si>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</si>
  <si>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</si>
  <si>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</si>
  <si>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</si>
  <si>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</si>
  <si>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</si>
  <si>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</si>
  <si>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</si>
  <si>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</si>
  <si>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</si>
  <si>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</si>
  <si>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</si>
  <si>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</si>
  <si>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</si>
  <si>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</si>
  <si>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</si>
  <si>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</si>
  <si>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</si>
  <si>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</si>
  <si>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</si>
  <si>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</si>
  <si>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</si>
  <si>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</si>
  <si>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</si>
  <si>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</si>
  <si>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</si>
  <si>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</si>
  <si>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</si>
  <si>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</si>
  <si>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</si>
  <si>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</si>
  <si>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</si>
  <si>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</si>
  <si>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</si>
  <si>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</si>
  <si>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</si>
  <si>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</si>
  <si>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</si>
  <si>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</si>
  <si>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</si>
  <si>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</si>
  <si>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</si>
  <si>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</si>
  <si>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</si>
  <si>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</si>
  <si>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</si>
  <si>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</si>
  <si>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</si>
  <si>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</si>
  <si>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</si>
  <si>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</si>
  <si>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</si>
  <si>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</si>
  <si>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</si>
  <si>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</si>
  <si>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</si>
  <si>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</si>
  <si>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</si>
  <si>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</si>
  <si>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</si>
  <si>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</si>
  <si>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</si>
  <si>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</si>
  <si>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</si>
  <si>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</si>
  <si>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</si>
  <si>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</si>
  <si>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</si>
  <si>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</si>
  <si>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</si>
  <si>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</si>
  <si>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</si>
  <si>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</si>
  <si>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</si>
  <si>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</si>
  <si>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</si>
  <si>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</si>
  <si>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</si>
  <si>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</si>
  <si>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</si>
  <si>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</si>
  <si>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</si>
  <si>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</si>
  <si>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</si>
  <si>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</si>
  <si>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</si>
  <si>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</si>
  <si>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</si>
  <si>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</si>
  <si>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</si>
  <si>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</si>
  <si>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</si>
  <si>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</si>
  <si>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</si>
  <si>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</si>
  <si>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</si>
  <si>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</si>
  <si>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</si>
  <si>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</si>
  <si>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</si>
  <si>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</si>
  <si>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</si>
  <si>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</si>
  <si>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</si>
  <si>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</si>
  <si>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</si>
  <si>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</si>
  <si>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</si>
  <si>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</si>
  <si>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</si>
  <si>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</si>
  <si>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</si>
  <si>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</si>
  <si>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</si>
  <si>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</si>
  <si>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</si>
  <si>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</si>
  <si>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</si>
  <si>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</si>
  <si>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</si>
  <si>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</si>
  <si>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</si>
  <si>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</si>
  <si>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</si>
  <si>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</si>
  <si>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</si>
  <si>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</si>
  <si>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</si>
  <si>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</si>
  <si>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</si>
  <si>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</si>
  <si>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</si>
  <si>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</si>
  <si>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</si>
  <si>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</si>
  <si>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</si>
  <si>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</si>
  <si>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</si>
  <si>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</si>
  <si>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</si>
  <si>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</si>
  <si>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</si>
  <si>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</si>
  <si>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</si>
  <si>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</si>
  <si>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</si>
  <si>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</si>
  <si>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</si>
  <si>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</si>
  <si>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</si>
  <si>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</si>
  <si>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</si>
  <si>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</si>
  <si>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</si>
  <si>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</si>
  <si>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</si>
  <si>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</si>
  <si>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</si>
  <si>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</si>
  <si>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</si>
  <si>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</si>
  <si>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</si>
  <si>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</si>
  <si>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</si>
  <si>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</si>
  <si>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</si>
  <si>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</si>
  <si>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</si>
  <si>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</si>
  <si>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</si>
  <si>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</si>
  <si>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</si>
  <si>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</si>
  <si>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</si>
  <si>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</si>
  <si>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</si>
  <si>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</si>
  <si>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</si>
  <si>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</si>
  <si>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</si>
  <si>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</si>
  <si>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</si>
  <si>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</si>
  <si>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</si>
  <si>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</si>
  <si>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</si>
  <si>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</si>
  <si>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</si>
  <si>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</si>
  <si>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</si>
  <si>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</si>
  <si>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</si>
  <si>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</si>
  <si>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</si>
  <si>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</si>
  <si>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</si>
  <si>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</si>
  <si>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</si>
  <si>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</si>
  <si>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</si>
  <si>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</si>
  <si>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</si>
  <si>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</si>
  <si>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</si>
  <si>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</si>
  <si>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</si>
  <si>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</si>
  <si>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</si>
  <si>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</si>
  <si>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</si>
  <si>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</si>
  <si>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</si>
  <si>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</si>
  <si>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</si>
  <si>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</si>
  <si>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</si>
  <si>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</si>
  <si>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</si>
  <si>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</si>
  <si>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</si>
  <si>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</si>
  <si>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</si>
  <si>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</si>
  <si>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</si>
  <si>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</si>
  <si>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</si>
  <si>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</si>
  <si>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</si>
  <si>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</si>
  <si>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</si>
  <si>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</si>
  <si>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</si>
  <si>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</si>
  <si>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</si>
  <si>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</si>
  <si>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</si>
  <si>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</si>
  <si>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</si>
  <si>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</si>
  <si>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</si>
  <si>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</si>
  <si>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</si>
  <si>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</si>
  <si>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</si>
  <si>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</si>
  <si>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</si>
  <si>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</si>
  <si>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</si>
  <si>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</si>
  <si>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</si>
  <si>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</si>
  <si>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</si>
  <si>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</si>
  <si>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</si>
  <si>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</si>
  <si>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</si>
  <si>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</si>
  <si>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</si>
  <si>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</si>
  <si>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</si>
  <si>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</si>
  <si>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</si>
  <si>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</si>
  <si>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</si>
  <si>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</si>
  <si>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</si>
  <si>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</si>
  <si>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</si>
  <si>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</si>
  <si>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</si>
  <si>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</si>
  <si>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</si>
  <si>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</si>
  <si>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</si>
  <si>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</si>
  <si>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</si>
  <si>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</si>
  <si>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</si>
  <si>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</si>
  <si>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</si>
  <si>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</si>
  <si>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</si>
  <si>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</si>
  <si>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</si>
  <si>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</si>
  <si>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</si>
  <si>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</si>
  <si>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</si>
  <si>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</si>
  <si>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</si>
  <si>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</si>
  <si>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</si>
  <si>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</si>
  <si>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</si>
  <si>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</si>
  <si>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</si>
  <si>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</si>
  <si>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</si>
  <si>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</si>
  <si>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</si>
  <si>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</si>
  <si>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</si>
  <si>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</si>
  <si>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</si>
  <si>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</si>
  <si>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</si>
  <si>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</si>
  <si>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</si>
  <si>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</si>
  <si>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</si>
  <si>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</si>
  <si>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</si>
  <si>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</si>
  <si>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</si>
  <si>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</si>
  <si>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</si>
  <si>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</si>
  <si>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</si>
  <si>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</si>
  <si>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</si>
  <si>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</si>
  <si>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</si>
  <si>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</si>
  <si>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</si>
  <si>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</si>
  <si>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</si>
  <si>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</si>
  <si>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</si>
  <si>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</si>
  <si>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</si>
  <si>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</si>
  <si>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</si>
  <si>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</si>
  <si>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</si>
  <si>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</si>
  <si>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</si>
  <si>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</si>
  <si>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</si>
  <si>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</si>
  <si>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</si>
  <si>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</si>
  <si>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</si>
  <si>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</si>
  <si>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</si>
  <si>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</si>
  <si>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</si>
  <si>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</si>
  <si>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</si>
  <si>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</si>
  <si>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</si>
  <si>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</si>
  <si>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</si>
  <si>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</si>
  <si>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</si>
  <si>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</si>
  <si>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</si>
  <si>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</si>
  <si>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</si>
  <si>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</si>
  <si>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</si>
  <si>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</si>
  <si>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</si>
  <si>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</si>
  <si>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</si>
  <si>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</si>
  <si>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</si>
  <si>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</si>
  <si>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</si>
  <si>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</si>
  <si>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</si>
  <si>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</si>
  <si>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</si>
  <si>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</si>
  <si>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</si>
  <si>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</si>
  <si>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</si>
  <si>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</si>
  <si>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</si>
  <si>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</si>
  <si>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</si>
  <si>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</si>
  <si>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</si>
  <si>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</si>
  <si>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</si>
  <si>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</si>
  <si>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</si>
  <si>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</si>
  <si>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</si>
  <si>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</si>
  <si>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</si>
  <si>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</si>
  <si>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</si>
  <si>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</si>
  <si>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</si>
  <si>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</si>
  <si>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</si>
  <si>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</si>
  <si>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</si>
  <si>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</si>
  <si>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</si>
  <si>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</si>
  <si>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</si>
  <si>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</si>
  <si>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</si>
  <si>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</si>
  <si>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</si>
  <si>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</si>
  <si>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</si>
  <si>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</si>
  <si>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</si>
  <si>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</si>
  <si>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</si>
  <si>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</si>
  <si>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</si>
  <si>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</si>
  <si>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</si>
  <si>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</si>
  <si>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</si>
  <si>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</si>
  <si>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</si>
  <si>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</si>
  <si>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</si>
  <si>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</si>
  <si>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</si>
  <si>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</si>
  <si>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</si>
  <si>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</si>
  <si>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</si>
  <si>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</si>
  <si>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</si>
  <si>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</si>
  <si>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</si>
  <si>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</si>
  <si>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</si>
  <si>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</si>
  <si>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</si>
  <si>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</si>
  <si>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</si>
  <si>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</si>
  <si>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</si>
  <si>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</si>
  <si>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</si>
  <si>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</si>
  <si>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</si>
  <si>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</si>
  <si>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</si>
  <si>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</si>
  <si>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</si>
  <si>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</si>
  <si>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</si>
  <si>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</si>
  <si>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</si>
  <si>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</si>
  <si>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</si>
  <si>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</si>
  <si>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</si>
  <si>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</si>
  <si>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</si>
  <si>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</si>
  <si>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</si>
  <si>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</si>
  <si>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</si>
  <si>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</si>
  <si>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</si>
  <si>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</si>
  <si>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</si>
  <si>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</si>
  <si>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</si>
  <si>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</si>
  <si>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</si>
  <si>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</si>
  <si>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</si>
  <si>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</si>
  <si>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</si>
  <si>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</si>
  <si>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</si>
  <si>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</si>
  <si>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</si>
  <si>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</si>
  <si>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</si>
  <si>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</si>
  <si>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</si>
  <si>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</si>
  <si>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</si>
  <si>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</si>
  <si>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</si>
  <si>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</si>
  <si>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</si>
  <si>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</si>
  <si>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</si>
  <si>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</si>
  <si>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</si>
  <si>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</si>
  <si>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</si>
  <si>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</si>
  <si>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</si>
  <si>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</si>
  <si>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</si>
  <si>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</si>
  <si>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</si>
  <si>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</si>
  <si>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</si>
  <si>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</si>
  <si>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</si>
  <si>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</si>
  <si>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</si>
  <si>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</si>
  <si>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</si>
  <si>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</si>
  <si>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</si>
  <si>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</si>
  <si>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</si>
  <si>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</si>
  <si>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</si>
  <si>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</si>
  <si>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</si>
  <si>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</si>
  <si>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</si>
  <si>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</si>
  <si>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</si>
  <si>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</si>
  <si>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</si>
  <si>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</si>
  <si>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</si>
  <si>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</si>
  <si>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</si>
  <si>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</si>
  <si>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</si>
  <si>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</si>
  <si>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</si>
  <si>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</si>
  <si>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</si>
  <si>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</si>
  <si>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</si>
  <si>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</si>
  <si>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</si>
  <si>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</si>
  <si>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</si>
  <si>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</si>
  <si>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</si>
  <si>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</si>
  <si>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</si>
  <si>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</si>
  <si>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</si>
  <si>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</si>
  <si>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</si>
  <si>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</si>
  <si>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</si>
  <si>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</si>
  <si>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</si>
  <si>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</si>
  <si>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</si>
  <si>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</si>
  <si>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</si>
  <si>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</si>
  <si>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</si>
  <si>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</si>
  <si>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</si>
  <si>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</si>
  <si>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</si>
  <si>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</si>
  <si>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</si>
  <si>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</si>
  <si>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</si>
  <si>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</si>
  <si>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</si>
  <si>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</si>
  <si>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</si>
  <si>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</si>
  <si>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</si>
  <si>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</si>
  <si>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</si>
  <si>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</si>
  <si>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</si>
  <si>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</si>
  <si>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</si>
  <si>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</si>
  <si>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</si>
  <si>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</si>
  <si>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</si>
  <si>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</si>
  <si>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</si>
  <si>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</si>
  <si>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</si>
  <si>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</si>
  <si>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</si>
  <si>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</si>
  <si>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</si>
  <si>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</si>
  <si>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</si>
  <si>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</si>
  <si>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</si>
  <si>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</si>
  <si>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</si>
  <si>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</si>
  <si>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</si>
  <si>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</si>
  <si>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</si>
  <si>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</si>
  <si>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</si>
  <si>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</si>
  <si>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</si>
  <si>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</si>
  <si>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</si>
  <si>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</si>
  <si>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</si>
  <si>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</si>
  <si>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</si>
  <si>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</si>
  <si>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</si>
  <si>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</si>
  <si>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</si>
  <si>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</si>
  <si>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</si>
  <si>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</si>
  <si>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</si>
  <si>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</si>
  <si>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</si>
  <si>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</si>
  <si>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</si>
  <si>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</si>
  <si>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</si>
  <si>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</si>
  <si>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</si>
  <si>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</si>
  <si>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</si>
  <si>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</si>
  <si>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</si>
  <si>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</si>
  <si>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</si>
  <si>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</si>
  <si>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</si>
  <si>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</si>
  <si>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</si>
  <si>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</si>
  <si>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</si>
  <si>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</si>
  <si>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</si>
  <si>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</si>
  <si>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</si>
  <si>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</si>
  <si>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</si>
  <si>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</si>
  <si>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</si>
  <si>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</si>
  <si>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</si>
  <si>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</si>
  <si>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</si>
  <si>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</si>
  <si>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</si>
  <si>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</si>
  <si>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</si>
  <si>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</si>
  <si>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</si>
  <si>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</si>
  <si>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</si>
  <si>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</si>
  <si>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</si>
  <si>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</si>
  <si>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</si>
  <si>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</si>
  <si>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</si>
  <si>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</si>
  <si>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</si>
  <si>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</si>
  <si>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</si>
  <si>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</si>
  <si>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</si>
  <si>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</si>
  <si>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</si>
  <si>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</si>
  <si>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</si>
  <si>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</si>
  <si>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</si>
  <si>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</si>
  <si>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</si>
  <si>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</si>
  <si>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</si>
  <si>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</si>
  <si>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</si>
  <si>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</si>
  <si>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</si>
  <si>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</si>
  <si>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</si>
  <si>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</si>
  <si>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</si>
  <si>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</si>
  <si>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</si>
  <si>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</si>
  <si>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</si>
  <si>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</si>
  <si>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</si>
  <si>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</si>
  <si>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</si>
  <si>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</si>
  <si>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</si>
  <si>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</si>
  <si>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</si>
  <si>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</si>
  <si>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</si>
  <si>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</si>
  <si>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</si>
  <si>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</si>
  <si>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</si>
  <si>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</si>
  <si>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</si>
  <si>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</si>
  <si>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</si>
  <si>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</si>
  <si>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</si>
  <si>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</si>
  <si>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</si>
  <si>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</si>
  <si>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</si>
  <si>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</si>
  <si>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</si>
  <si>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</si>
  <si>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</si>
  <si>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</si>
  <si>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</si>
  <si>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</si>
  <si>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</si>
  <si>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</si>
  <si>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</si>
  <si>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</si>
  <si>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</si>
  <si>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</si>
  <si>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</si>
  <si>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</si>
  <si>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</si>
  <si>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</si>
  <si>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</si>
  <si>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</si>
  <si>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</si>
  <si>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</si>
  <si>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</si>
  <si>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</si>
  <si>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</si>
  <si>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</si>
  <si>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</si>
  <si>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</si>
  <si>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</si>
  <si>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</si>
  <si>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</si>
  <si>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</si>
  <si>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</si>
  <si>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</si>
  <si>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</si>
  <si>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</si>
  <si>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</si>
  <si>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</si>
  <si>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</si>
  <si>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</si>
  <si>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</si>
  <si>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</si>
  <si>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</si>
  <si>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</si>
  <si>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</si>
  <si>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</si>
  <si>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</si>
  <si>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</si>
  <si>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</si>
  <si>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</si>
  <si>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</si>
  <si>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</si>
  <si>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</si>
  <si>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</si>
  <si>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</si>
  <si>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</si>
  <si>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</si>
  <si>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</si>
  <si>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</si>
  <si>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</si>
  <si>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</si>
  <si>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</si>
  <si>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</si>
  <si>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</si>
  <si>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</si>
  <si>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</si>
  <si>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</si>
  <si>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</si>
  <si>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</si>
  <si>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</si>
  <si>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</si>
  <si>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</si>
  <si>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</si>
  <si>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</si>
  <si>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</si>
  <si>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</si>
  <si>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</si>
  <si>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</si>
  <si>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</si>
  <si>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</si>
  <si>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</si>
  <si>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</si>
  <si>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</si>
  <si>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</si>
  <si>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</si>
  <si>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</si>
  <si>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</si>
  <si>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</si>
  <si>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</si>
  <si>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</si>
  <si>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</si>
  <si>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</si>
  <si>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</si>
  <si>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</si>
  <si>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</si>
  <si>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</si>
  <si>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</si>
  <si>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</si>
  <si>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</si>
  <si>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</si>
  <si>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</si>
  <si>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</si>
  <si>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</si>
  <si>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</si>
  <si>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</si>
  <si>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</si>
  <si>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</si>
  <si>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</si>
  <si>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</si>
  <si>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</si>
  <si>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</si>
  <si>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</si>
  <si>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</si>
  <si>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</si>
  <si>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</si>
  <si>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</si>
  <si>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</si>
  <si>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</si>
  <si>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</si>
  <si>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</si>
  <si>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</si>
  <si>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</si>
  <si>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</si>
  <si>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</si>
  <si>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</si>
  <si>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</si>
  <si>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</si>
  <si>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</si>
  <si>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</si>
  <si>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</si>
  <si>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</si>
  <si>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</si>
  <si>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</si>
  <si>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</si>
  <si>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</si>
  <si>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</si>
  <si>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</si>
  <si>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</si>
  <si>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</si>
  <si>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</si>
  <si>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</si>
  <si>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</si>
  <si>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</si>
  <si>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</si>
  <si>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</si>
  <si>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</si>
  <si>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</si>
  <si>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</si>
  <si>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</si>
  <si>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</si>
  <si>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</si>
  <si>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</si>
  <si>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</si>
  <si>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</si>
  <si>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</si>
  <si>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</si>
  <si>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</si>
  <si>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</si>
  <si>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</si>
  <si>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</si>
  <si>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</si>
  <si>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</si>
  <si>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</si>
  <si>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</si>
  <si>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</si>
  <si>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</si>
  <si>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</si>
  <si>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</si>
  <si>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</si>
  <si>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</si>
  <si>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</si>
  <si>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</si>
  <si>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</si>
  <si>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</si>
  <si>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</si>
  <si>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</si>
  <si>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</si>
  <si>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</si>
  <si>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</si>
  <si>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</si>
  <si>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</si>
  <si>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</si>
  <si>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</si>
  <si>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</si>
  <si>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</si>
  <si>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</si>
  <si>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</si>
  <si>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</si>
  <si>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</si>
  <si>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</si>
  <si>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</si>
  <si>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</si>
  <si>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</si>
  <si>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</si>
  <si>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</si>
  <si>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</si>
  <si>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</si>
  <si>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</si>
  <si>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</si>
  <si>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</si>
  <si>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</si>
  <si>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</si>
  <si>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</si>
  <si>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</si>
  <si>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</si>
  <si>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</si>
  <si>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</si>
  <si>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</si>
  <si>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</si>
  <si>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</si>
  <si>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</si>
  <si>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</si>
  <si>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</si>
  <si>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</si>
  <si>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</si>
  <si>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</si>
  <si>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</si>
  <si>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</si>
  <si>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</si>
  <si>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</si>
  <si>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</si>
  <si>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</si>
  <si>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</si>
  <si>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</si>
  <si>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</si>
  <si>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</si>
  <si>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</si>
  <si>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</si>
  <si>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</si>
  <si>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</si>
  <si>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</si>
  <si>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</si>
  <si>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</si>
  <si>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</si>
  <si>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</si>
  <si>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</si>
  <si>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</si>
  <si>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</si>
  <si>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</si>
  <si>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</si>
  <si>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</si>
  <si>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</si>
  <si>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</si>
  <si>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</si>
  <si>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</si>
  <si>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</si>
  <si>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</si>
  <si>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</si>
  <si>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</si>
  <si>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</si>
  <si>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</si>
  <si>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</si>
  <si>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</si>
  <si>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</si>
  <si>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</si>
  <si>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</si>
  <si>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</si>
  <si>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</si>
  <si>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</si>
  <si>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</si>
  <si>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</si>
  <si>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</si>
  <si>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</si>
  <si>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</si>
  <si>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</si>
  <si>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</si>
  <si>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</si>
  <si>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</si>
  <si>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</si>
  <si>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</si>
  <si>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</si>
  <si>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</si>
  <si>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</si>
  <si>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</si>
  <si>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</si>
  <si>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</si>
  <si>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</si>
  <si>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</si>
  <si>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</si>
  <si>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</si>
  <si>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</si>
  <si>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</si>
  <si>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</si>
  <si>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</si>
  <si>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</si>
  <si>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</si>
  <si>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</si>
  <si>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</si>
  <si>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</si>
  <si>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</si>
  <si>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</si>
  <si>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</si>
  <si>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</si>
  <si>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</si>
  <si>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</si>
  <si>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</si>
  <si>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</si>
  <si>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</si>
  <si>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</si>
  <si>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</si>
  <si>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</si>
  <si>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</si>
  <si>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</si>
  <si>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</si>
  <si>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</si>
  <si>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</si>
  <si>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</si>
  <si>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</si>
  <si>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</si>
  <si>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</si>
  <si>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</si>
  <si>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</si>
  <si>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</si>
  <si>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</si>
  <si>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</si>
  <si>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</si>
  <si>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</si>
  <si>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</si>
  <si>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</si>
  <si>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</si>
  <si>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</si>
  <si>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</si>
  <si>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</si>
  <si>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</si>
  <si>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</si>
  <si>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</si>
  <si>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</si>
  <si>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</si>
  <si>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</si>
  <si>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</si>
  <si>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</si>
  <si>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</si>
  <si>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</si>
  <si>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</si>
  <si>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</si>
  <si>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</si>
  <si>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</si>
  <si>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</si>
  <si>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</si>
  <si>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</si>
  <si>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</si>
  <si>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</si>
  <si>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</si>
  <si>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</si>
  <si>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</si>
  <si>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</si>
  <si>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</si>
  <si>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</si>
  <si>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</si>
  <si>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</si>
  <si>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</si>
  <si>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</si>
  <si>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</si>
  <si>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</si>
  <si>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</si>
  <si>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</si>
  <si>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</si>
  <si>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</si>
  <si>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</si>
  <si>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</si>
  <si>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</si>
  <si>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</si>
  <si>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</si>
  <si>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</si>
  <si>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</si>
  <si>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</si>
  <si>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</si>
  <si>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</si>
  <si>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</si>
  <si>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</si>
  <si>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</si>
  <si>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</si>
  <si>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</si>
  <si>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</si>
  <si>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</si>
  <si>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</si>
  <si>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</si>
  <si>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</si>
  <si>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</si>
  <si>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</si>
  <si>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</si>
  <si>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</si>
  <si>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</si>
  <si>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</si>
  <si>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</si>
  <si>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</si>
  <si>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</si>
  <si>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</si>
  <si>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</si>
  <si>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</si>
  <si>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</si>
  <si>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</si>
  <si>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</si>
  <si>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</si>
  <si>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</si>
  <si>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</si>
  <si>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</si>
  <si>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</si>
  <si>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</si>
  <si>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</si>
  <si>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</si>
  <si>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</si>
  <si>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</si>
  <si>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</si>
  <si>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</si>
  <si>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</si>
  <si>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</si>
  <si>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</si>
  <si>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</si>
  <si>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</si>
  <si>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</si>
  <si>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</si>
  <si>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</si>
  <si>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</si>
  <si>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</si>
  <si>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</si>
  <si>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</si>
  <si>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</si>
  <si>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</si>
  <si>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</si>
  <si>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</si>
  <si>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</si>
  <si>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</si>
  <si>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</si>
  <si>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</si>
  <si>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</si>
  <si>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</si>
  <si>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</si>
  <si>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</si>
  <si>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</si>
  <si>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</si>
  <si>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</si>
  <si>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</si>
  <si>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</si>
  <si>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</si>
  <si>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</si>
  <si>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</si>
  <si>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</si>
  <si>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</si>
  <si>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</si>
  <si>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</si>
  <si>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</si>
  <si>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</si>
  <si>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</si>
  <si>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</si>
  <si>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</si>
  <si>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</si>
  <si>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</si>
  <si>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</si>
  <si>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</si>
  <si>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</si>
  <si>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</si>
  <si>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</si>
  <si>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</si>
  <si>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</si>
  <si>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</si>
  <si>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</si>
  <si>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</si>
  <si>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</si>
  <si>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</si>
  <si>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</si>
  <si>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</si>
  <si>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</si>
  <si>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</si>
  <si>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</si>
  <si>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</si>
  <si>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</si>
  <si>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</si>
  <si>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</si>
  <si>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</si>
  <si>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</si>
  <si>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</si>
  <si>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</si>
  <si>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</si>
  <si>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</si>
  <si>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</si>
  <si>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</si>
  <si>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</si>
  <si>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</si>
  <si>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</si>
  <si>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</si>
  <si>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</si>
  <si>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</si>
  <si>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</si>
  <si>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</si>
  <si>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</si>
  <si>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</si>
  <si>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</si>
  <si>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</si>
  <si>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</si>
  <si>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</si>
  <si>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</si>
  <si>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</si>
  <si>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</si>
  <si>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</si>
  <si>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</si>
  <si>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</si>
  <si>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</si>
  <si>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</si>
  <si>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</si>
  <si>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</si>
  <si>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</si>
  <si>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</si>
  <si>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</si>
  <si>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</si>
  <si>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</si>
  <si>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</si>
  <si>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</si>
  <si>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</si>
  <si>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</si>
  <si>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</si>
  <si>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</si>
  <si>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</si>
  <si>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</si>
  <si>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</si>
  <si>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</si>
  <si>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</si>
  <si>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</si>
  <si>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</si>
  <si>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</si>
  <si>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</si>
  <si>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</si>
  <si>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</si>
  <si>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</si>
  <si>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</si>
  <si>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</si>
  <si>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</si>
  <si>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</si>
  <si>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</si>
  <si>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</si>
  <si>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</si>
  <si>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</si>
  <si>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</si>
  <si>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</si>
  <si>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</si>
  <si>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</si>
  <si>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</si>
  <si>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</si>
  <si>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</si>
  <si>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</si>
  <si>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</si>
  <si>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</si>
  <si>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</si>
  <si>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</si>
  <si>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</si>
  <si>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</si>
  <si>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</si>
  <si>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</si>
  <si>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</si>
  <si>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</si>
  <si>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</si>
  <si>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</si>
  <si>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</si>
  <si>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</si>
  <si>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</si>
  <si>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</si>
  <si>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</si>
  <si>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</si>
  <si>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</si>
  <si>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</si>
  <si>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</si>
  <si>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</si>
  <si>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</si>
  <si>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</si>
  <si>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</si>
  <si>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</si>
  <si>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</si>
  <si>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</si>
  <si>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</si>
  <si>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</si>
  <si>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</si>
  <si>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</si>
  <si>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</si>
  <si>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</si>
  <si>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</si>
  <si>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</si>
  <si>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</si>
  <si>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</si>
  <si>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</si>
  <si>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</si>
  <si>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</si>
  <si>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</si>
  <si>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</si>
  <si>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</si>
  <si>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</si>
  <si>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</si>
  <si>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</si>
  <si>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</si>
  <si>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</si>
  <si>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</si>
  <si>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</si>
  <si>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</si>
  <si>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</si>
  <si>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</si>
  <si>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</si>
  <si>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</si>
  <si>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</si>
  <si>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</si>
  <si>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</si>
  <si>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</si>
  <si>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</si>
  <si>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</si>
  <si>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</si>
  <si>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</si>
  <si>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</si>
  <si>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</si>
  <si>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</si>
  <si>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</si>
  <si>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</si>
  <si>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</si>
  <si>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</si>
  <si>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</si>
  <si>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</si>
  <si>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</si>
  <si>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</si>
  <si>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</si>
  <si>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</si>
  <si>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</si>
  <si>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</si>
  <si>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</si>
  <si>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</si>
  <si>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</si>
  <si>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</si>
  <si>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</si>
  <si>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</si>
  <si>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</si>
  <si>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</si>
  <si>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</si>
  <si>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</si>
  <si>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</si>
  <si>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</si>
  <si>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</si>
  <si>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</si>
  <si>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</si>
  <si>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</si>
  <si>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</si>
  <si>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</si>
  <si>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</si>
  <si>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</si>
  <si>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</si>
  <si>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</si>
  <si>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</si>
  <si>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</si>
  <si>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</si>
  <si>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</si>
  <si>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</si>
  <si>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</si>
  <si>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</si>
  <si>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</si>
  <si>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</si>
  <si>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</si>
  <si>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</si>
  <si>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</si>
  <si>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</si>
  <si>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</si>
  <si>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</si>
  <si>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</si>
  <si>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</si>
  <si>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</si>
  <si>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</si>
  <si>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</si>
  <si>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</si>
  <si>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</si>
  <si>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</si>
  <si>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</si>
  <si>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</si>
  <si>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</si>
  <si>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</si>
  <si>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</si>
  <si>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</si>
  <si>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</si>
  <si>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</si>
  <si>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</si>
  <si>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</si>
  <si>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</si>
  <si>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</si>
  <si>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</si>
  <si>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</si>
  <si>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</si>
  <si>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</si>
  <si>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</si>
  <si>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</si>
  <si>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</si>
  <si>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</si>
  <si>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</si>
  <si>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</si>
  <si>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</si>
  <si>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</si>
  <si>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</si>
  <si>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</si>
  <si>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</si>
  <si>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</si>
  <si>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</si>
  <si>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</si>
  <si>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</si>
  <si>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</si>
  <si>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</si>
  <si>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</si>
  <si>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</si>
  <si>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</si>
  <si>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</si>
  <si>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</si>
  <si>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</si>
  <si>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</si>
  <si>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</si>
  <si>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</si>
  <si>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</si>
  <si>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</si>
  <si>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</si>
  <si>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</si>
  <si>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</si>
  <si>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</si>
  <si>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</si>
  <si>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</si>
  <si>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</si>
  <si>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</si>
  <si>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</si>
  <si>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</si>
  <si>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</si>
  <si>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</si>
  <si>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</si>
  <si>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</si>
  <si>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</si>
  <si>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</si>
  <si>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</si>
  <si>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</si>
  <si>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</si>
  <si>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</si>
  <si>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</si>
  <si>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</si>
  <si>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</si>
  <si>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</si>
  <si>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</si>
  <si>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</si>
  <si>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</si>
  <si>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</si>
  <si>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</si>
  <si>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</si>
  <si>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</si>
  <si>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</si>
  <si>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</si>
  <si>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</si>
  <si>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</si>
  <si>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</si>
  <si>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</si>
  <si>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</si>
  <si>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</si>
  <si>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</si>
  <si>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</si>
  <si>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</si>
  <si>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</si>
  <si>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</si>
  <si>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</si>
  <si>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</si>
  <si>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</si>
  <si>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</si>
  <si>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</si>
  <si>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</si>
  <si>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</si>
  <si>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</si>
  <si>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</si>
  <si>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</si>
  <si>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</si>
  <si>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</si>
  <si>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</si>
  <si>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</si>
  <si>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</si>
  <si>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</si>
  <si>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</si>
  <si>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</si>
  <si>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</si>
  <si>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</si>
  <si>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</si>
  <si>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</si>
  <si>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</si>
  <si>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</si>
  <si>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</si>
  <si>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</si>
  <si>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</si>
  <si>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</si>
  <si>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</si>
  <si>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</si>
  <si>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</si>
  <si>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</si>
  <si>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</si>
  <si>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</si>
  <si>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</si>
  <si>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</si>
  <si>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</si>
  <si>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</si>
  <si>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</si>
  <si>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</si>
  <si>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</si>
  <si>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</si>
  <si>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</si>
  <si>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</si>
  <si>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</si>
  <si>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</si>
  <si>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</si>
  <si>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</si>
  <si>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</si>
  <si>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</si>
  <si>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</si>
  <si>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</si>
  <si>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</si>
  <si>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</si>
  <si>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</si>
  <si>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</si>
  <si>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</si>
  <si>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</si>
  <si>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</si>
  <si>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</si>
  <si>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</si>
  <si>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</si>
  <si>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</si>
  <si>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</si>
  <si>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</si>
  <si>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</si>
  <si>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</si>
  <si>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</si>
  <si>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</si>
  <si>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</si>
  <si>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</si>
  <si>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</si>
  <si>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</si>
  <si>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</si>
  <si>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</si>
  <si>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</si>
  <si>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</si>
  <si>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</si>
  <si>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</si>
  <si>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</si>
  <si>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</si>
  <si>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</si>
  <si>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</si>
  <si>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</si>
  <si>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</si>
  <si>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</si>
  <si>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</si>
  <si>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</si>
  <si>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</si>
  <si>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</si>
  <si>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</si>
  <si>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</si>
  <si>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</si>
  <si>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</si>
  <si>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</si>
  <si>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</si>
  <si>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</si>
  <si>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</si>
  <si>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</si>
  <si>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</si>
  <si>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</si>
  <si>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</si>
  <si>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</si>
  <si>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</si>
  <si>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</si>
  <si>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</si>
  <si>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</si>
  <si>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</si>
  <si>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</si>
  <si>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</si>
  <si>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</si>
  <si>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</si>
  <si>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</si>
  <si>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</si>
  <si>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</si>
  <si>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</si>
  <si>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</si>
  <si>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</si>
  <si>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</si>
  <si>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</si>
  <si>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</si>
  <si>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</si>
  <si>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</si>
  <si>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</si>
  <si>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</si>
  <si>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</si>
  <si>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</si>
  <si>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</si>
  <si>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</si>
  <si>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</si>
  <si>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</si>
  <si>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</si>
  <si>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</si>
  <si>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</si>
  <si>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</si>
  <si>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</si>
  <si>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</si>
  <si>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</si>
  <si>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</si>
  <si>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</si>
  <si>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</si>
  <si>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</si>
  <si>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</si>
  <si>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</si>
  <si>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</si>
  <si>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</si>
  <si>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</si>
  <si>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</si>
  <si>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</si>
  <si>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</si>
  <si>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</si>
  <si>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</si>
  <si>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</si>
  <si>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</si>
  <si>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</si>
  <si>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</si>
  <si>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</si>
  <si>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</si>
  <si>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</si>
  <si>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</si>
  <si>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</si>
  <si>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</si>
  <si>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</si>
  <si>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</si>
  <si>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</si>
  <si>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</si>
  <si>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</si>
  <si>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</si>
  <si>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</si>
  <si>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</si>
  <si>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</si>
  <si>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</si>
  <si>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</si>
  <si>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</si>
  <si>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</si>
  <si>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</si>
  <si>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</si>
  <si>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</si>
  <si>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</si>
  <si>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</si>
  <si>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</si>
  <si>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</si>
  <si>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</si>
  <si>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</si>
  <si>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</si>
  <si>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</si>
  <si>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</si>
  <si>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</si>
  <si>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</si>
  <si>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</si>
  <si>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</si>
  <si>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</si>
  <si>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</si>
  <si>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</si>
  <si>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</si>
  <si>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</si>
  <si>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</si>
  <si>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</si>
  <si>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</si>
  <si>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</si>
  <si>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</si>
  <si>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</si>
  <si>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</si>
  <si>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</si>
  <si>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</si>
  <si>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</si>
  <si>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</si>
  <si>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</si>
  <si>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</si>
  <si>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</si>
  <si>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</si>
  <si>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</si>
  <si>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</si>
  <si>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</si>
  <si>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</si>
  <si>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</si>
  <si>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</si>
  <si>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</si>
  <si>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</si>
  <si>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</si>
  <si>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</si>
  <si>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</si>
  <si>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</si>
  <si>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</si>
  <si>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</si>
  <si>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</si>
  <si>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</si>
  <si>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</si>
  <si>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</si>
  <si>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</si>
  <si>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</si>
  <si>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</si>
  <si>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</si>
  <si>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</si>
  <si>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</si>
  <si>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</si>
  <si>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</si>
  <si>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</si>
  <si>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</si>
  <si>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</si>
  <si>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</si>
  <si>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</si>
  <si>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</si>
  <si>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</si>
  <si>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</si>
  <si>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</si>
  <si>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</si>
  <si>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</si>
  <si>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</si>
  <si>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</si>
  <si>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</si>
  <si>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</si>
  <si>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</si>
  <si>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</si>
  <si>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</si>
  <si>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</si>
  <si>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</si>
  <si>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</si>
  <si>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</si>
  <si>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</si>
  <si>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</si>
  <si>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</si>
  <si>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</si>
  <si>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</si>
  <si>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</si>
  <si>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</si>
  <si>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</si>
  <si>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</si>
  <si>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</si>
  <si>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</si>
  <si>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</si>
  <si>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</si>
  <si>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</si>
  <si>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</si>
  <si>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</si>
  <si>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</si>
  <si>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</si>
  <si>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</si>
  <si>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</si>
  <si>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</si>
  <si>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</si>
  <si>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</si>
  <si>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</si>
  <si>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</si>
  <si>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</si>
  <si>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</si>
  <si>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</si>
  <si>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</si>
  <si>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</si>
  <si>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</si>
  <si>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</si>
  <si>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</si>
  <si>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</si>
  <si>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</si>
  <si>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</si>
  <si>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</si>
  <si>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</si>
  <si>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</si>
  <si>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</si>
  <si>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</si>
  <si>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</si>
  <si>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</si>
  <si>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</si>
  <si>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</si>
  <si>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</si>
  <si>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</si>
  <si>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</si>
  <si>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</si>
  <si>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</si>
  <si>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</si>
  <si>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</si>
  <si>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</si>
  <si>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</si>
  <si>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</si>
  <si>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</si>
  <si>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</si>
  <si>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</si>
  <si>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</si>
  <si>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</si>
  <si>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</si>
  <si>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</si>
  <si>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</si>
  <si>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</si>
  <si>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</si>
  <si>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</si>
  <si>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</si>
  <si>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</si>
  <si>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</si>
  <si>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</si>
  <si>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</si>
  <si>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</si>
  <si>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</si>
  <si>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</si>
  <si>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</si>
  <si>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</si>
  <si>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</si>
  <si>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</si>
  <si>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</si>
  <si>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</si>
  <si>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</si>
  <si>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</si>
  <si>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</si>
  <si>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</si>
  <si>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</si>
  <si>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</si>
  <si>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</si>
  <si>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</si>
  <si>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</si>
  <si>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</si>
  <si>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</si>
  <si>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</si>
  <si>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</si>
  <si>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</si>
  <si>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</si>
  <si>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</si>
  <si>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</si>
  <si>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</si>
  <si>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</si>
  <si>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</si>
  <si>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</si>
  <si>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</si>
  <si>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</si>
  <si>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</si>
  <si>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</si>
  <si>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</si>
  <si>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</si>
  <si>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</si>
  <si>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</si>
  <si>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</si>
  <si>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</si>
  <si>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</si>
  <si>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</si>
  <si>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</si>
  <si>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</si>
  <si>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</si>
  <si>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</si>
  <si>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</si>
  <si>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</si>
  <si>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</si>
  <si>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</si>
  <si>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</si>
  <si>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</si>
  <si>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</si>
  <si>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</si>
  <si>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</si>
  <si>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</si>
  <si>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</si>
  <si>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</si>
  <si>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</si>
  <si>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</si>
  <si>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</si>
  <si>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</si>
  <si>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</si>
  <si>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</si>
  <si>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</si>
  <si>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</si>
  <si>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</si>
  <si>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</si>
  <si>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</si>
  <si>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</si>
  <si>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</si>
  <si>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</si>
  <si>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</si>
  <si>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</si>
  <si>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</si>
  <si>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</si>
  <si>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</si>
  <si>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</si>
  <si>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</si>
  <si>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</si>
  <si>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</si>
  <si>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</si>
  <si>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</si>
  <si>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</si>
  <si>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</si>
  <si>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</si>
  <si>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</si>
  <si>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</si>
  <si>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</si>
  <si>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</si>
  <si>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</si>
  <si>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</si>
  <si>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</si>
  <si>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</si>
  <si>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</si>
  <si>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</si>
  <si>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</si>
  <si>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</si>
  <si>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</si>
  <si>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</si>
  <si>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</si>
  <si>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</si>
  <si>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</si>
  <si>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</si>
  <si>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</si>
  <si>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</si>
  <si>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</si>
  <si>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</si>
  <si>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</si>
  <si>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</si>
  <si>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</si>
  <si>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</si>
  <si>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</si>
  <si>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</si>
  <si>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</si>
  <si>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</si>
  <si>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</si>
  <si>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</si>
  <si>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</si>
  <si>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</si>
  <si>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</si>
  <si>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</si>
  <si>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</si>
  <si>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</si>
  <si>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</si>
  <si>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</si>
  <si>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</si>
  <si>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</si>
  <si>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</si>
  <si>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</si>
  <si>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</si>
  <si>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</si>
  <si>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</si>
  <si>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</si>
  <si>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</si>
  <si>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</si>
  <si>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</si>
  <si>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</si>
  <si>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</si>
  <si>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</si>
  <si>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</si>
  <si>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</si>
  <si>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</si>
  <si>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</si>
  <si>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</si>
  <si>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</si>
  <si>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</si>
  <si>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</si>
  <si>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</si>
  <si>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</si>
  <si>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</si>
  <si>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</si>
  <si>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</si>
  <si>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</si>
  <si>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</si>
  <si>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</si>
  <si>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</si>
  <si>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</si>
  <si>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</si>
  <si>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</si>
  <si>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</si>
  <si>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</si>
  <si>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</si>
  <si>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</si>
  <si>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</si>
  <si>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</si>
  <si>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</si>
  <si>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</si>
  <si>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</si>
  <si>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</si>
  <si>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</si>
  <si>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</si>
  <si>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</si>
  <si>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</si>
  <si>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</si>
  <si>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</si>
  <si>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</si>
  <si>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</si>
  <si>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</si>
  <si>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</si>
  <si>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</si>
  <si>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</si>
  <si>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</si>
  <si>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</si>
  <si>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</si>
  <si>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</si>
  <si>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</si>
  <si>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</si>
  <si>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</si>
  <si>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</si>
  <si>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</si>
  <si>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</si>
  <si>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</si>
  <si>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</si>
  <si>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</si>
  <si>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</si>
  <si>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</si>
  <si>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</si>
  <si>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</si>
  <si>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</si>
  <si>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</si>
  <si>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</si>
  <si>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</si>
  <si>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</si>
  <si>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</si>
  <si>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</si>
  <si>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</si>
  <si>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</si>
  <si>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</si>
  <si>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</si>
  <si>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</si>
  <si>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</si>
  <si>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</si>
  <si>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</si>
  <si>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</si>
  <si>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</si>
  <si>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</si>
  <si>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</si>
  <si>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</si>
  <si>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</si>
  <si>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</si>
  <si>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</si>
  <si>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</si>
  <si>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</si>
  <si>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</si>
  <si>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</si>
  <si>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</si>
  <si>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</si>
  <si>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</si>
  <si>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</si>
  <si>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</si>
  <si>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</si>
  <si>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</si>
  <si>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</si>
  <si>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</si>
  <si>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</si>
  <si>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</si>
  <si>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</si>
  <si>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</si>
  <si>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</si>
  <si>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</si>
  <si>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</si>
  <si>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</si>
  <si>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</si>
  <si>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</si>
  <si>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</si>
  <si>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</si>
  <si>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</si>
  <si>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</si>
  <si>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</si>
  <si>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</si>
  <si>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</si>
  <si>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</si>
  <si>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</si>
  <si>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</si>
  <si>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</si>
  <si>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</si>
  <si>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</si>
  <si>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</si>
  <si>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</si>
  <si>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</si>
  <si>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</si>
  <si>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</si>
  <si>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</si>
  <si>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</si>
  <si>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</si>
  <si>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</si>
  <si>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</si>
  <si>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</si>
  <si>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</si>
  <si>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</si>
  <si>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</si>
  <si>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</si>
  <si>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</si>
  <si>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</si>
  <si>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</si>
  <si>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</si>
  <si>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</si>
  <si>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</si>
  <si>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</si>
  <si>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</si>
  <si>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</si>
  <si>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</si>
  <si>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</si>
  <si>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</si>
  <si>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</si>
  <si>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</si>
  <si>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</si>
  <si>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</si>
  <si>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</si>
  <si>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</si>
  <si>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</si>
  <si>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</si>
  <si>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</si>
  <si>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</si>
  <si>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</si>
  <si>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</si>
  <si>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</si>
  <si>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</si>
  <si>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</si>
  <si>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</si>
  <si>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</si>
  <si>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</si>
  <si>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</si>
  <si>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</si>
  <si>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</si>
  <si>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</si>
  <si>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</si>
  <si>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</si>
  <si>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</si>
  <si>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</si>
  <si>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</si>
  <si>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</si>
  <si>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</si>
  <si>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</si>
  <si>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</si>
  <si>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</si>
  <si>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</si>
  <si>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</si>
  <si>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</si>
  <si>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</si>
  <si>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</si>
  <si>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</si>
  <si>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</si>
  <si>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</si>
  <si>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</si>
  <si>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</si>
  <si>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</si>
  <si>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</si>
  <si>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</si>
  <si>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</si>
  <si>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</si>
  <si>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</si>
  <si>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</si>
  <si>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</si>
  <si>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</si>
  <si>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</si>
  <si>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</si>
  <si>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</si>
  <si>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</si>
  <si>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</si>
  <si>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</si>
  <si>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</si>
  <si>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</si>
  <si>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</si>
  <si>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</si>
  <si>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</si>
  <si>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</si>
  <si>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</si>
  <si>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</si>
  <si>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</si>
  <si>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</si>
  <si>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</si>
  <si>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</si>
  <si>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</si>
  <si>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</si>
  <si>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</si>
  <si>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</si>
  <si>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</si>
  <si>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</si>
  <si>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</si>
  <si>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</si>
  <si>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</si>
  <si>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</si>
  <si>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</si>
  <si>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</si>
  <si>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</si>
  <si>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</si>
  <si>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</si>
  <si>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</si>
  <si>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</si>
  <si>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</si>
  <si>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</si>
  <si>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</si>
  <si>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</si>
  <si>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</si>
  <si>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</si>
  <si>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</si>
  <si>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</si>
  <si>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</si>
  <si>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</si>
  <si>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</si>
  <si>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</si>
  <si>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</si>
  <si>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</si>
  <si>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</si>
  <si>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</si>
  <si>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</si>
  <si>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</si>
  <si>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</si>
  <si>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</si>
  <si>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</si>
  <si>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</si>
  <si>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</si>
  <si>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</si>
  <si>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</si>
  <si>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</si>
  <si>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</si>
  <si>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</si>
  <si>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</si>
  <si>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</si>
  <si>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</si>
  <si>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</si>
  <si>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</si>
  <si>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</si>
  <si>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</si>
  <si>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</si>
  <si>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</si>
  <si>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</si>
  <si>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</si>
  <si>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</si>
  <si>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</si>
  <si>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</si>
  <si>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</si>
  <si>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</si>
  <si>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</si>
  <si>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</si>
  <si>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</si>
  <si>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</si>
  <si>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</si>
  <si>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</si>
  <si>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</si>
  <si>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</si>
  <si>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</si>
  <si>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</si>
  <si>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</si>
  <si>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</si>
  <si>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</si>
  <si>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</si>
  <si>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</si>
  <si>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</si>
  <si>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</si>
  <si>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</si>
  <si>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</si>
  <si>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</si>
  <si>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</si>
  <si>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</si>
  <si>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</si>
  <si>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</si>
  <si>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</si>
  <si>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</si>
  <si>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</si>
  <si>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</si>
  <si>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</si>
  <si>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</si>
  <si>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</si>
  <si>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</si>
  <si>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</si>
  <si>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</si>
  <si>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</si>
  <si>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</si>
  <si>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</si>
  <si>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</si>
  <si>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</si>
  <si>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</si>
  <si>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</si>
  <si>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</si>
  <si>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</si>
  <si>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</si>
  <si>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</si>
  <si>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</si>
  <si>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</si>
  <si>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</si>
  <si>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</si>
  <si>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</si>
  <si>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</si>
  <si>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</si>
  <si>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</si>
  <si>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</si>
  <si>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</si>
  <si>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</si>
  <si>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</si>
  <si>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</si>
  <si>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</si>
  <si>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</si>
  <si>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</si>
  <si>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</si>
  <si>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</si>
  <si>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</si>
  <si>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</si>
  <si>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</si>
  <si>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</si>
  <si>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</si>
  <si>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</si>
  <si>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</si>
  <si>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</si>
  <si>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</si>
  <si>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</si>
  <si>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</si>
  <si>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</si>
  <si>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</si>
  <si>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</si>
  <si>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</si>
  <si>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</si>
  <si>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</si>
  <si>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</si>
  <si>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</si>
  <si>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</si>
  <si>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</si>
  <si>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</si>
  <si>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</si>
  <si>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</si>
  <si>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</si>
  <si>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</si>
  <si>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</si>
  <si>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</si>
  <si>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</si>
  <si>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</si>
  <si>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</si>
  <si>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</si>
  <si>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</si>
  <si>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</si>
  <si>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</si>
  <si>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</si>
  <si>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</si>
  <si>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</si>
  <si>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</si>
  <si>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</si>
  <si>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</si>
  <si>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</si>
  <si>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</si>
  <si>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</si>
  <si>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</si>
  <si>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</si>
  <si>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</si>
  <si>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</si>
  <si>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</si>
  <si>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</si>
  <si>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</si>
  <si>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</si>
  <si>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</si>
  <si>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</si>
  <si>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</si>
  <si>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</si>
  <si>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</si>
  <si>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</si>
  <si>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</si>
  <si>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</si>
  <si>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</si>
  <si>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</si>
  <si>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</si>
  <si>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</si>
  <si>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</si>
  <si>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</si>
  <si>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</si>
  <si>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</si>
  <si>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</si>
  <si>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</si>
  <si>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</si>
  <si>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</si>
  <si>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</si>
  <si>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</si>
  <si>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</si>
  <si>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</si>
  <si>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</si>
  <si>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</si>
  <si>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</si>
  <si>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</si>
  <si>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</si>
  <si>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</si>
  <si>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</si>
  <si>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</si>
  <si>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</si>
  <si>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</si>
  <si>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</si>
  <si>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</si>
  <si>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</si>
  <si>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</si>
  <si>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</si>
  <si>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</si>
  <si>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</si>
  <si>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</si>
  <si>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</si>
  <si>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</si>
  <si>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</si>
  <si>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</si>
  <si>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</si>
  <si>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</si>
  <si>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</si>
  <si>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</si>
  <si>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</si>
  <si>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</si>
  <si>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</si>
  <si>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</si>
  <si>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</si>
  <si>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</si>
  <si>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</si>
  <si>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</si>
  <si>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</si>
  <si>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</si>
  <si>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</si>
  <si>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</si>
  <si>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</si>
  <si>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</si>
  <si>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</si>
  <si>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</si>
  <si>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</si>
  <si>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</si>
  <si>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</si>
  <si>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</si>
  <si>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</si>
  <si>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</si>
  <si>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</si>
  <si>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</si>
  <si>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</si>
  <si>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</si>
  <si>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</si>
  <si>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</si>
  <si>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</si>
  <si>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</si>
  <si>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</si>
  <si>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</si>
  <si>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</si>
  <si>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</si>
  <si>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</si>
  <si>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</si>
  <si>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</si>
  <si>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</si>
  <si>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</si>
  <si>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</si>
  <si>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</si>
  <si>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</si>
  <si>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</si>
  <si>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</si>
  <si>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</si>
  <si>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</si>
  <si>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</si>
  <si>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</si>
  <si>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</si>
  <si>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</si>
  <si>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</si>
  <si>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</si>
  <si>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</si>
  <si>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</si>
  <si>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</si>
  <si>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</si>
  <si>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</si>
  <si>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</si>
  <si>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</si>
  <si>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</si>
  <si>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</si>
  <si>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</si>
  <si>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</si>
  <si>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</si>
  <si>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</si>
  <si>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</si>
  <si>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</si>
  <si>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</si>
  <si>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</si>
  <si>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</si>
  <si>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</si>
  <si>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</si>
  <si>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</si>
  <si>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</si>
  <si>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</si>
  <si>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</si>
  <si>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</si>
  <si>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</si>
  <si>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</si>
  <si>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</si>
  <si>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</si>
  <si>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</si>
  <si>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</si>
  <si>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</si>
  <si>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</si>
  <si>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</si>
  <si>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</si>
  <si>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</si>
  <si>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</si>
  <si>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</si>
  <si>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</si>
  <si>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</si>
  <si>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</si>
  <si>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</si>
  <si>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</si>
  <si>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</si>
  <si>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</si>
  <si>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</si>
  <si>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</si>
  <si>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</si>
  <si>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</si>
  <si>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</si>
  <si>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</si>
  <si>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</si>
  <si>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</si>
  <si>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</si>
  <si>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</si>
  <si>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</si>
  <si>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</si>
  <si>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</si>
  <si>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</si>
  <si>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</si>
  <si>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</si>
  <si>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</si>
  <si>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</si>
  <si>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</si>
  <si>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</si>
  <si>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</si>
  <si>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</si>
  <si>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</si>
  <si>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</si>
  <si>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</si>
  <si>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</si>
  <si>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</si>
  <si>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</si>
  <si>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</si>
  <si>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</si>
  <si>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</si>
  <si>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</si>
  <si>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</si>
  <si>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</si>
  <si>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</si>
  <si>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</si>
  <si>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</si>
  <si>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</si>
  <si>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</si>
  <si>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</si>
  <si>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</si>
  <si>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</si>
  <si>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</si>
  <si>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</si>
  <si>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</si>
  <si>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</si>
  <si>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</si>
  <si>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</si>
  <si>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</si>
  <si>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</si>
  <si>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</si>
  <si>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</si>
  <si>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</si>
  <si>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</si>
  <si>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</si>
  <si>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</si>
  <si>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</si>
  <si>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</si>
  <si>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</si>
  <si>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</si>
  <si>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</si>
  <si>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</si>
  <si>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</si>
  <si>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</si>
  <si>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</si>
  <si>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</si>
  <si>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</si>
  <si>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</si>
  <si>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</si>
  <si>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</si>
  <si>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</si>
  <si>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</si>
  <si>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</si>
  <si>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</si>
  <si>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</si>
  <si>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</si>
  <si>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</si>
  <si>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</si>
  <si>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</si>
  <si>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</si>
  <si>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</si>
  <si>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</si>
  <si>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</si>
  <si>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</si>
  <si>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</si>
  <si>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</si>
  <si>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</si>
  <si>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</si>
  <si>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</si>
  <si>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</si>
  <si>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</si>
  <si>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</si>
  <si>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</si>
  <si>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</si>
  <si>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</si>
  <si>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</si>
  <si>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</si>
  <si>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</si>
  <si>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</si>
  <si>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</si>
  <si>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</si>
  <si>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</si>
  <si>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</si>
  <si>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</si>
  <si>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</si>
  <si>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</si>
  <si>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</si>
  <si>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</si>
  <si>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</si>
  <si>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</si>
  <si>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</si>
  <si>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</si>
  <si>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</si>
  <si>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</si>
  <si>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</si>
  <si>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</si>
  <si>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</si>
  <si>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</si>
  <si>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</si>
  <si>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</si>
  <si>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</si>
  <si>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</si>
  <si>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</si>
  <si>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</si>
  <si>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</si>
  <si>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</si>
  <si>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</si>
  <si>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</si>
  <si>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</si>
  <si>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</si>
  <si>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</si>
  <si>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</si>
  <si>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</si>
  <si>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</si>
  <si>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</si>
  <si>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</si>
  <si>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</si>
  <si>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</si>
  <si>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</si>
  <si>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</si>
  <si>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</si>
  <si>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</si>
  <si>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</si>
  <si>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</si>
  <si>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</si>
  <si>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</si>
  <si>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</si>
  <si>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</si>
  <si>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</si>
  <si>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</si>
  <si>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</si>
  <si>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</si>
  <si>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</si>
  <si>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</si>
  <si>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</si>
  <si>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</si>
  <si>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</si>
  <si>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</si>
  <si>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</si>
  <si>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</si>
  <si>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</si>
  <si>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</si>
  <si>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</si>
  <si>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</si>
  <si>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</si>
  <si>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</si>
  <si>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</si>
  <si>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</si>
  <si>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</si>
  <si>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</si>
  <si>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</si>
  <si>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</si>
  <si>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</si>
  <si>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</si>
  <si>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</si>
  <si>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</si>
  <si>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</si>
  <si>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</si>
  <si>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</si>
  <si>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</si>
  <si>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</si>
  <si>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</si>
  <si>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</si>
  <si>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</si>
  <si>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</si>
  <si>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</si>
  <si>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</si>
  <si>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</si>
  <si>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</si>
  <si>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</si>
  <si>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</si>
  <si>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</si>
  <si>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</si>
  <si>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</si>
  <si>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</si>
  <si>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</si>
  <si>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</si>
  <si>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</si>
  <si>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</si>
  <si>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</si>
  <si>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</si>
  <si>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</si>
  <si>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</si>
  <si>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</si>
  <si>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</si>
  <si>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</si>
  <si>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</si>
  <si>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</si>
  <si>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</si>
  <si>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</si>
  <si>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</si>
  <si>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</si>
  <si>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</si>
  <si>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</si>
  <si>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</si>
  <si>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</si>
  <si>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</si>
  <si>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</si>
  <si>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</si>
  <si>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</si>
  <si>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</si>
  <si>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</si>
  <si>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</si>
  <si>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</si>
  <si>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</si>
  <si>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</si>
  <si>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</si>
  <si>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</si>
  <si>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</si>
  <si>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</si>
  <si>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</si>
  <si>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</si>
  <si>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</si>
  <si>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</si>
  <si>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</si>
  <si>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</si>
  <si>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</si>
  <si>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</si>
  <si>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</si>
  <si>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</si>
  <si>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</si>
  <si>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</si>
  <si>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</si>
  <si>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</si>
  <si>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</si>
  <si>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</si>
  <si>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</si>
  <si>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</si>
  <si>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</si>
  <si>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</si>
  <si>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</si>
  <si>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</si>
  <si>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</si>
  <si>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</si>
  <si>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</si>
  <si>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</si>
  <si>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</si>
  <si>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</si>
  <si>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</si>
  <si>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</si>
  <si>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</si>
  <si>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</si>
  <si>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</si>
  <si>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</si>
  <si>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</si>
  <si>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</si>
  <si>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</si>
  <si>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</si>
  <si>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</si>
  <si>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</si>
  <si>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</si>
  <si>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</si>
  <si>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</si>
  <si>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</si>
  <si>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</si>
  <si>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</si>
  <si>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</si>
  <si>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</si>
  <si>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</si>
  <si>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</si>
  <si>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</si>
  <si>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</si>
  <si>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</si>
  <si>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</si>
  <si>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</si>
  <si>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</si>
  <si>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</si>
  <si>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</si>
  <si>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</si>
  <si>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</si>
  <si>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</si>
  <si>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</si>
  <si>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</si>
  <si>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</si>
  <si>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</si>
  <si>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</si>
  <si>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</si>
  <si>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</si>
  <si>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</si>
  <si>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</si>
  <si>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</si>
  <si>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</si>
  <si>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</si>
  <si>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</si>
  <si>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</si>
  <si>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</si>
  <si>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</si>
  <si>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</si>
  <si>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</si>
  <si>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</si>
  <si>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</si>
  <si>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</si>
  <si>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</si>
  <si>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</si>
  <si>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</si>
  <si>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</si>
  <si>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</si>
  <si>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</si>
  <si>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</si>
  <si>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</si>
  <si>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</si>
  <si>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</si>
  <si>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</si>
  <si>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</si>
  <si>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</si>
  <si>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</si>
  <si>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</si>
  <si>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</si>
  <si>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</si>
  <si>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</si>
  <si>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</si>
  <si>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</si>
  <si>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</si>
  <si>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</si>
  <si>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</si>
  <si>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</si>
  <si>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</si>
  <si>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</si>
  <si>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</si>
  <si>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</si>
  <si>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</si>
  <si>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</si>
  <si>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</si>
  <si>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</si>
  <si>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</si>
  <si>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</si>
  <si>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</si>
  <si>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</si>
  <si>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</si>
  <si>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</si>
  <si>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</si>
  <si>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</si>
  <si>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</si>
  <si>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</si>
  <si>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</si>
  <si>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</si>
  <si>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</si>
  <si>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</si>
  <si>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</si>
  <si>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</si>
  <si>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</si>
  <si>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</si>
  <si>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</si>
  <si>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</si>
  <si>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</si>
  <si>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</si>
  <si>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</si>
  <si>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</si>
  <si>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</si>
  <si>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</si>
  <si>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</si>
  <si>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</si>
  <si>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</si>
  <si>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</si>
  <si>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</si>
  <si>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</si>
  <si>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</si>
  <si>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</si>
  <si>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</si>
  <si>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</si>
  <si>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</si>
  <si>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</si>
  <si>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</si>
  <si>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</si>
  <si>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</si>
  <si>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</si>
  <si>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</si>
  <si>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</si>
  <si>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</si>
  <si>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</si>
  <si>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</si>
  <si>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</si>
  <si>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</si>
  <si>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</si>
  <si>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</si>
  <si>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</si>
  <si>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</si>
  <si>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</si>
  <si>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</si>
  <si>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</si>
  <si>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</si>
  <si>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</si>
  <si>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</si>
  <si>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</si>
  <si>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</si>
  <si>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</si>
  <si>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</si>
  <si>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</si>
  <si>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</si>
  <si>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</si>
  <si>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</si>
  <si>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</si>
  <si>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</si>
  <si>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</si>
  <si>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</si>
  <si>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</si>
  <si>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</si>
  <si>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</si>
  <si>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</si>
  <si>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</si>
  <si>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</si>
  <si>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</si>
  <si>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</si>
  <si>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</si>
  <si>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</si>
  <si>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</si>
  <si>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</si>
  <si>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</si>
  <si>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</si>
  <si>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</si>
  <si>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</si>
  <si>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</si>
  <si>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</si>
  <si>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</si>
  <si>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</si>
  <si>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</si>
  <si>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</si>
  <si>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</si>
  <si>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</si>
  <si>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</si>
  <si>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</si>
  <si>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</si>
  <si>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</si>
  <si>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</si>
  <si>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</si>
  <si>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</si>
  <si>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</si>
  <si>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</si>
  <si>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</si>
  <si>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</si>
  <si>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</si>
  <si>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</si>
  <si>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</si>
  <si>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</si>
  <si>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</si>
  <si>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</si>
  <si>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</si>
  <si>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</si>
  <si>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</si>
  <si>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</si>
  <si>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</si>
  <si>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</si>
  <si>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</si>
  <si>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</si>
  <si>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</si>
  <si>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</si>
  <si>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</si>
  <si>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</si>
  <si>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</si>
  <si>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</si>
  <si>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</si>
  <si>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</si>
  <si>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</si>
  <si>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</si>
  <si>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</si>
  <si>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</si>
  <si>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</si>
  <si>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</si>
  <si>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</si>
  <si>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</si>
  <si>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</si>
  <si>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</si>
  <si>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</si>
  <si>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</si>
  <si>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</si>
  <si>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</si>
  <si>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</si>
  <si>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</si>
  <si>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</si>
  <si>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</si>
  <si>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</si>
  <si>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</si>
  <si>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</si>
  <si>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</si>
  <si>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</si>
  <si>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</si>
  <si>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</si>
  <si>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</si>
  <si>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</si>
  <si>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</si>
  <si>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</si>
  <si>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</si>
  <si>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</si>
  <si>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</si>
  <si>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</si>
  <si>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</si>
  <si>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</si>
  <si>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</si>
  <si>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</si>
  <si>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</si>
  <si>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</si>
  <si>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</si>
  <si>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</si>
  <si>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</si>
  <si>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</si>
  <si>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</si>
  <si>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</si>
  <si>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</si>
  <si>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</si>
  <si>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</si>
  <si>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</si>
  <si>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</si>
  <si>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</si>
  <si>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</si>
  <si>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</si>
  <si>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</si>
  <si>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</si>
  <si>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</si>
  <si>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</si>
  <si>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</si>
  <si>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</si>
  <si>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</si>
  <si>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</si>
  <si>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</si>
  <si>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</si>
  <si>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</si>
  <si>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</si>
  <si>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</si>
  <si>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</si>
  <si>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</si>
  <si>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</si>
  <si>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</si>
  <si>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</si>
  <si>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</si>
  <si>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</si>
  <si>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</si>
  <si>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</si>
  <si>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</si>
  <si>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</si>
  <si>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</si>
  <si>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</si>
  <si>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</si>
  <si>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</si>
  <si>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</si>
  <si>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</si>
  <si>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</si>
  <si>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</si>
  <si>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</si>
  <si>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</si>
  <si>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</si>
  <si>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</si>
  <si>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</si>
  <si>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</si>
  <si>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</si>
  <si>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</si>
  <si>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</si>
  <si>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</si>
  <si>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</si>
  <si>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</si>
  <si>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</si>
  <si>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</si>
  <si>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</si>
  <si>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</si>
  <si>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</si>
  <si>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</si>
  <si>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</si>
  <si>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</si>
  <si>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</si>
  <si>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</si>
  <si>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</si>
  <si>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</si>
  <si>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</si>
  <si>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</si>
  <si>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</si>
  <si>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</si>
  <si>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</si>
  <si>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</si>
  <si>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</si>
  <si>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</si>
  <si>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</si>
  <si>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</si>
  <si>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</si>
  <si>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</si>
  <si>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</si>
  <si>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</si>
  <si>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</si>
  <si>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</si>
  <si>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</si>
  <si>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</si>
  <si>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</si>
  <si>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</si>
  <si>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</si>
  <si>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</si>
  <si>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</si>
  <si>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</si>
  <si>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</si>
  <si>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</si>
  <si>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</si>
  <si>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</si>
  <si>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</si>
  <si>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</si>
  <si>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</si>
  <si>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</si>
  <si>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</si>
  <si>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</si>
  <si>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</si>
  <si>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</si>
  <si>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</si>
  <si>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</si>
  <si>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</si>
  <si>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</si>
  <si>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</si>
  <si>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</si>
  <si>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</si>
  <si>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</si>
  <si>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</si>
  <si>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</si>
  <si>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</si>
  <si>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</si>
  <si>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</si>
  <si>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</si>
  <si>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</si>
  <si>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</si>
  <si>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</si>
  <si>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</si>
  <si>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</si>
  <si>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</si>
  <si>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</si>
  <si>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</si>
  <si>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</si>
  <si>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</si>
  <si>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</si>
  <si>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</si>
  <si>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</si>
  <si>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</si>
  <si>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</si>
  <si>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</si>
  <si>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</si>
  <si>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</si>
  <si>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</si>
  <si>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</si>
  <si>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</si>
  <si>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</si>
  <si>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</si>
  <si>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</si>
  <si>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</si>
  <si>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</si>
  <si>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</si>
  <si>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</si>
  <si>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</si>
  <si>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</si>
  <si>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</si>
  <si>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</si>
  <si>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</si>
  <si>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</si>
  <si>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</si>
  <si>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</si>
  <si>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</si>
  <si>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</si>
  <si>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</si>
  <si>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</si>
  <si>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</si>
  <si>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</si>
  <si>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</si>
  <si>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</si>
  <si>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</si>
  <si>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</si>
  <si>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</si>
  <si>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</si>
  <si>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</si>
  <si>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</si>
  <si>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</si>
  <si>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</si>
  <si>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</si>
  <si>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</si>
  <si>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</si>
  <si>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</si>
  <si>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</si>
  <si>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</si>
  <si>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</si>
  <si>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</si>
  <si>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</si>
  <si>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</si>
  <si>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</si>
  <si>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</si>
  <si>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</si>
  <si>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</si>
  <si>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</si>
  <si>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</si>
  <si>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</si>
  <si>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</si>
  <si>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</si>
  <si>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</si>
  <si>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</si>
  <si>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</si>
  <si>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</si>
  <si>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</si>
  <si>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</si>
  <si>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</si>
  <si>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</si>
  <si>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</si>
  <si>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</si>
  <si>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</si>
  <si>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</si>
  <si>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</si>
  <si>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</si>
  <si>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</si>
  <si>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</si>
  <si>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</si>
  <si>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</si>
  <si>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</si>
  <si>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</si>
  <si>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</si>
  <si>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</si>
  <si>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</si>
  <si>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</si>
  <si>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</si>
  <si>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</si>
  <si>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</si>
  <si>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</si>
  <si>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</si>
  <si>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</si>
  <si>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</si>
  <si>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</si>
  <si>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</si>
  <si>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</si>
  <si>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</si>
  <si>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</si>
  <si>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</si>
  <si>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</si>
  <si>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</si>
  <si>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</si>
  <si>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</si>
  <si>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</si>
  <si>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</si>
  <si>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</si>
  <si>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</si>
  <si>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</si>
  <si>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</si>
  <si>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</si>
  <si>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</si>
  <si>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</si>
  <si>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</si>
  <si>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</si>
  <si>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</si>
  <si>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</si>
  <si>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</si>
  <si>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</si>
  <si>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</si>
  <si>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</si>
  <si>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</si>
  <si>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</si>
  <si>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</si>
  <si>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</si>
  <si>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</si>
  <si>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</si>
  <si>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</si>
  <si>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</si>
  <si>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</si>
  <si>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</si>
  <si>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</si>
  <si>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</si>
  <si>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</si>
  <si>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</si>
  <si>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</si>
  <si>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</si>
  <si>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</si>
  <si>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</si>
  <si>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</si>
  <si>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</si>
  <si>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</si>
  <si>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</si>
  <si>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</si>
  <si>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</si>
  <si>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</si>
  <si>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</si>
  <si>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</si>
  <si>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</si>
  <si>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</si>
  <si>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</si>
  <si>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</si>
  <si>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</si>
  <si>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</si>
  <si>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</si>
  <si>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</si>
  <si>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</si>
  <si>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</si>
  <si>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</si>
  <si>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</si>
  <si>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</si>
  <si>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</si>
  <si>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</si>
  <si>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</si>
  <si>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</si>
  <si>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</si>
  <si>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</si>
  <si>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</si>
  <si>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</si>
  <si>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</si>
  <si>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</si>
  <si>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</si>
  <si>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</si>
  <si>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</si>
  <si>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</si>
  <si>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</si>
  <si>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</si>
  <si>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</si>
  <si>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</si>
  <si>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</si>
  <si>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</si>
  <si>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</si>
  <si>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</si>
  <si>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</si>
  <si>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</si>
  <si>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</si>
  <si>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</si>
  <si>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</si>
  <si>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</si>
  <si>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</si>
  <si>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</si>
  <si>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</si>
  <si>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</si>
  <si>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</si>
  <si>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</si>
  <si>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</si>
  <si>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</si>
  <si>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</si>
  <si>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</si>
  <si>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</si>
  <si>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</si>
  <si>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</si>
  <si>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</si>
  <si>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</si>
  <si>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</si>
  <si>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</si>
  <si>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</si>
  <si>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</si>
  <si>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</si>
  <si>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</si>
  <si>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</si>
  <si>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</si>
  <si>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</si>
  <si>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</si>
  <si>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</si>
  <si>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</si>
  <si>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</si>
  <si>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</si>
  <si>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</si>
  <si>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</si>
  <si>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</si>
  <si>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</si>
  <si>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</si>
  <si>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</si>
  <si>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</si>
  <si>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</si>
  <si>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</si>
  <si>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</si>
  <si>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</si>
  <si>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</si>
  <si>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</si>
  <si>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</si>
  <si>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</si>
  <si>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</si>
  <si>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</si>
  <si>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</si>
  <si>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</si>
  <si>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</si>
  <si>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</si>
  <si>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</si>
  <si>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</si>
  <si>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</si>
  <si>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</si>
  <si>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</si>
  <si>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</si>
  <si>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</si>
  <si>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</si>
  <si>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</si>
  <si>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</si>
  <si>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</si>
  <si>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</si>
  <si>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</si>
  <si>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</si>
  <si>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</si>
  <si>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</si>
  <si>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</si>
  <si>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</si>
  <si>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</si>
  <si>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</si>
  <si>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</si>
  <si>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</si>
  <si>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</si>
  <si>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</si>
  <si>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</si>
  <si>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</si>
  <si>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</si>
  <si>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</si>
  <si>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</si>
  <si>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</si>
  <si>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</si>
  <si>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</si>
  <si>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</si>
  <si>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</si>
  <si>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</si>
  <si>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</si>
  <si>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</si>
  <si>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</si>
  <si>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</si>
  <si>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</si>
  <si>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</si>
  <si>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</si>
  <si>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</si>
  <si>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</si>
  <si>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</si>
  <si>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</si>
  <si>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</si>
  <si>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</si>
  <si>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</si>
  <si>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</si>
  <si>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</si>
  <si>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</si>
  <si>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</si>
  <si>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</si>
  <si>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</si>
  <si>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</si>
  <si>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</si>
  <si>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</si>
  <si>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</si>
  <si>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</si>
  <si>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</si>
  <si>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</si>
  <si>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</si>
  <si>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</si>
  <si>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</si>
  <si>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</si>
  <si>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</si>
  <si>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</si>
  <si>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</si>
  <si>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</si>
  <si>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</si>
  <si>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</si>
  <si>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</si>
  <si>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</si>
  <si>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</si>
  <si>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</si>
  <si>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</si>
  <si>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</si>
  <si>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</si>
  <si>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</si>
  <si>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</si>
  <si>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</si>
  <si>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</si>
  <si>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</si>
  <si>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</si>
  <si>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</si>
  <si>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</si>
  <si>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</si>
  <si>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</si>
  <si>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</si>
  <si>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</si>
  <si>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</si>
  <si>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</si>
  <si>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</si>
  <si>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</si>
  <si>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</si>
  <si>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</si>
  <si>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</si>
  <si>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</si>
  <si>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</si>
  <si>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</si>
  <si>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</si>
  <si>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</si>
  <si>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</si>
  <si>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</si>
  <si>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</si>
  <si>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</si>
  <si>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</si>
  <si>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</si>
  <si>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</si>
  <si>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</si>
  <si>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</si>
  <si>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</si>
  <si>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</si>
  <si>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</si>
  <si>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</si>
  <si>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</si>
  <si>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</si>
  <si>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</si>
  <si>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</si>
  <si>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</si>
  <si>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</si>
  <si>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</si>
  <si>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</si>
  <si>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</si>
  <si>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</si>
  <si>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</si>
  <si>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</si>
  <si>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</si>
  <si>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</si>
  <si>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</si>
  <si>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</si>
  <si>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</si>
  <si>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</si>
  <si>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</si>
  <si>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</si>
  <si>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</si>
  <si>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</si>
  <si>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</si>
  <si>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</si>
  <si>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</si>
  <si>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</si>
  <si>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</si>
  <si>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</si>
  <si>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</si>
  <si>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</si>
  <si>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</si>
  <si>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</si>
  <si>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</si>
  <si>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</si>
  <si>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</si>
  <si>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</si>
  <si>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</si>
  <si>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</si>
  <si>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</si>
  <si>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</si>
  <si>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</si>
  <si>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</si>
  <si>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</si>
  <si>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</si>
  <si>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</si>
  <si>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</si>
  <si>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</si>
  <si>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</si>
  <si>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</si>
  <si>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</si>
  <si>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</si>
  <si>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</si>
  <si>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</si>
  <si>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</si>
  <si>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</si>
  <si>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</si>
  <si>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</si>
  <si>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</si>
  <si>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</si>
  <si>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</si>
  <si>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</si>
  <si>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</si>
  <si>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</si>
  <si>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</si>
  <si>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</si>
  <si>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</si>
  <si>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</si>
  <si>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</si>
  <si>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</si>
  <si>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</si>
  <si>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</si>
  <si>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</si>
  <si>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</si>
  <si>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</si>
  <si>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</si>
  <si>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</si>
  <si>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</si>
  <si>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</si>
  <si>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</si>
  <si>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</si>
  <si>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</si>
  <si>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</si>
  <si>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</si>
  <si>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</si>
  <si>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</si>
  <si>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</si>
  <si>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</si>
  <si>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</si>
  <si>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</si>
  <si>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</si>
  <si>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</si>
  <si>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</si>
  <si>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</si>
  <si>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</si>
  <si>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</si>
  <si>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</si>
  <si>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</si>
  <si>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</si>
  <si>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</si>
  <si>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</si>
  <si>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</si>
  <si>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</si>
  <si>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</si>
  <si>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</si>
  <si>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</si>
  <si>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</si>
  <si>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</si>
  <si>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</si>
  <si>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</si>
  <si>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</si>
  <si>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</si>
  <si>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</si>
  <si>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</si>
  <si>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</si>
  <si>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</si>
  <si>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</si>
  <si>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</si>
  <si>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</si>
  <si>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</si>
  <si>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</si>
  <si>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</si>
  <si>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</si>
  <si>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</si>
  <si>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</si>
  <si>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</si>
  <si>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</si>
  <si>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</si>
  <si>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</si>
  <si>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</si>
  <si>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</si>
  <si>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</si>
  <si>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</si>
  <si>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</si>
  <si>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</si>
  <si>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</si>
  <si>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</si>
  <si>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</si>
  <si>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</si>
  <si>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</si>
  <si>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</si>
  <si>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</si>
  <si>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</si>
  <si>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</si>
  <si>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</si>
  <si>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</si>
  <si>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</si>
  <si>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</si>
  <si>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</si>
  <si>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</si>
  <si>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</si>
  <si>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</si>
  <si>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</si>
  <si>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</si>
  <si>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</si>
  <si>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</si>
  <si>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</si>
  <si>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</si>
  <si>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</si>
  <si>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</si>
  <si>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</si>
  <si>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</si>
  <si>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</si>
  <si>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</si>
  <si>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</si>
  <si>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</si>
  <si>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</si>
  <si>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</si>
  <si>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</si>
  <si>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</si>
  <si>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</si>
  <si>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</si>
  <si>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</si>
  <si>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</si>
  <si>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</si>
  <si>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</si>
  <si>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</si>
  <si>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</si>
  <si>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</si>
  <si>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</si>
  <si>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</si>
  <si>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</si>
  <si>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</si>
  <si>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</si>
  <si>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</si>
  <si>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</si>
  <si>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</si>
  <si>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</si>
  <si>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</si>
  <si>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</si>
  <si>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</si>
  <si>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</si>
  <si>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</si>
  <si>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</si>
  <si>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</si>
  <si>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</si>
  <si>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</si>
  <si>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</si>
  <si>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</si>
  <si>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</si>
  <si>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</si>
  <si>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</si>
  <si>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</si>
  <si>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</si>
  <si>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</si>
  <si>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</si>
  <si>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</si>
  <si>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</si>
  <si>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</si>
  <si>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</si>
  <si>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</si>
  <si>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</si>
  <si>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</si>
  <si>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</si>
  <si>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</si>
  <si>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</si>
  <si>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</si>
  <si>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</si>
  <si>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</si>
  <si>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</si>
  <si>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</si>
  <si>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</si>
  <si>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</si>
  <si>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</si>
  <si>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</si>
  <si>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</si>
  <si>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</si>
  <si>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</si>
  <si>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</si>
  <si>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</si>
  <si>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</si>
  <si>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</si>
  <si>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</si>
  <si>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</si>
  <si>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</si>
  <si>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</si>
  <si>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</si>
  <si>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</si>
  <si>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</si>
  <si>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</si>
  <si>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</si>
  <si>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</si>
  <si>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</si>
  <si>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</si>
  <si>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</si>
  <si>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</si>
  <si>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</si>
  <si>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</si>
  <si>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</si>
  <si>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</si>
  <si>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</si>
  <si>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</si>
  <si>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</si>
  <si>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</si>
  <si>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</si>
  <si>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</si>
  <si>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</si>
  <si>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</si>
  <si>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</si>
  <si>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</si>
  <si>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</si>
  <si>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</si>
  <si>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</si>
  <si>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</si>
  <si>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</si>
  <si>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</si>
  <si>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</si>
  <si>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</si>
  <si>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</si>
  <si>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</si>
  <si>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</si>
  <si>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</si>
  <si>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</si>
  <si>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</si>
  <si>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</si>
  <si>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</si>
  <si>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</si>
  <si>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</si>
  <si>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</si>
  <si>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</si>
  <si>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</si>
  <si>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</si>
  <si>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</si>
  <si>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</si>
  <si>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</si>
  <si>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</si>
  <si>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</si>
  <si>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</si>
  <si>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</si>
  <si>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</si>
  <si>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</si>
  <si>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</si>
  <si>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</si>
  <si>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</si>
  <si>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</si>
  <si>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</si>
  <si>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</si>
  <si>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</si>
  <si>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</si>
  <si>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</si>
  <si>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</si>
  <si>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</si>
  <si>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</si>
  <si>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</si>
  <si>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</si>
  <si>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</si>
  <si>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</si>
  <si>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</si>
  <si>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</si>
  <si>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</si>
  <si>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</si>
  <si>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</si>
  <si>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</si>
  <si>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</si>
  <si>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</si>
  <si>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</si>
  <si>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</si>
  <si>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</si>
  <si>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</si>
  <si>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</si>
  <si>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</si>
  <si>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</si>
  <si>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</si>
  <si>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</si>
  <si>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</si>
  <si>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</si>
  <si>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</si>
  <si>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</si>
  <si>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</si>
  <si>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</si>
  <si>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</si>
  <si>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</si>
  <si>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</si>
  <si>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</si>
  <si>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</si>
  <si>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</si>
  <si>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</si>
  <si>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</si>
  <si>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</si>
  <si>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</si>
  <si>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</si>
  <si>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</si>
  <si>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</si>
  <si>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</si>
  <si>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</si>
  <si>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</si>
  <si>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</si>
  <si>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</si>
  <si>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</si>
  <si>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</si>
  <si>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</si>
  <si>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</si>
  <si>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</si>
  <si>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</si>
  <si>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</si>
  <si>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</si>
  <si>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</si>
  <si>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</si>
  <si>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</si>
  <si>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</si>
  <si>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</si>
  <si>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</si>
  <si>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</si>
  <si>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</si>
  <si>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</si>
  <si>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</si>
  <si>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</si>
  <si>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</si>
  <si>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</si>
  <si>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</si>
  <si>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</si>
  <si>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</si>
  <si>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</si>
  <si>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</si>
  <si>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</si>
  <si>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</si>
  <si>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</si>
  <si>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</si>
  <si>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</si>
  <si>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</si>
  <si>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</si>
  <si>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</si>
  <si>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</si>
  <si>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</si>
  <si>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</si>
  <si>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</si>
  <si>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</si>
  <si>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</si>
  <si>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</si>
  <si>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</si>
  <si>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</si>
  <si>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</si>
  <si>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</si>
  <si>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</si>
  <si>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</si>
  <si>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</si>
  <si>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</si>
  <si>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</si>
  <si>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</si>
  <si>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</si>
  <si>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</si>
  <si>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</si>
  <si>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</si>
  <si>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</si>
  <si>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</si>
  <si>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</si>
  <si>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</si>
  <si>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</si>
  <si>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</si>
  <si>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</si>
  <si>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</si>
  <si>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</si>
  <si>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</si>
  <si>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</si>
  <si>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</si>
  <si>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</si>
  <si>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</si>
  <si>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</si>
  <si>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</si>
  <si>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</si>
  <si>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</si>
  <si>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</si>
  <si>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</si>
  <si>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</si>
  <si>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</si>
  <si>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</si>
  <si>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</si>
  <si>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</si>
  <si>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</si>
  <si>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</si>
  <si>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</si>
  <si>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</si>
  <si>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</si>
  <si>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</si>
  <si>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</si>
  <si>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</si>
  <si>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</si>
  <si>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</si>
  <si>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</si>
  <si>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</si>
  <si>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</si>
  <si>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</si>
  <si>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</si>
  <si>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</si>
  <si>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</si>
  <si>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</si>
  <si>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</si>
  <si>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</si>
  <si>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</si>
  <si>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</si>
  <si>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</si>
  <si>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</si>
  <si>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</si>
  <si>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</si>
  <si>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</si>
  <si>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</si>
  <si>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</si>
  <si>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</si>
  <si>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</si>
  <si>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</si>
  <si>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</si>
  <si>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</si>
  <si>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</si>
  <si>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</si>
  <si>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</si>
  <si>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</si>
  <si>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</si>
  <si>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</si>
  <si>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</si>
  <si>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</si>
  <si>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</si>
  <si>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</si>
  <si>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</si>
  <si>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</si>
  <si>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</si>
  <si>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</si>
  <si>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</si>
  <si>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</si>
  <si>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</si>
  <si>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</si>
  <si>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</si>
  <si>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</si>
  <si>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</si>
  <si>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</si>
  <si>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</si>
  <si>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</si>
  <si>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</si>
  <si>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</si>
  <si>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</si>
  <si>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</si>
  <si>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</si>
  <si>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</si>
  <si>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</si>
  <si>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</si>
  <si>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</si>
  <si>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</si>
  <si>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</si>
  <si>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</si>
  <si>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</si>
  <si>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</si>
  <si>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</si>
  <si>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</si>
  <si>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</si>
  <si>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</si>
  <si>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</si>
  <si>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</si>
  <si>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</si>
  <si>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</si>
  <si>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</si>
  <si>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</si>
  <si>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</si>
  <si>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</si>
  <si>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</si>
  <si>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</si>
  <si>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</si>
  <si>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</si>
  <si>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</si>
  <si>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</si>
  <si>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</si>
  <si>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</si>
  <si>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</si>
  <si>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</si>
  <si>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</si>
  <si>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</si>
  <si>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</si>
  <si>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</si>
  <si>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</si>
  <si>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</si>
  <si>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</si>
  <si>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</si>
  <si>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</si>
  <si>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</si>
  <si>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</si>
  <si>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</si>
  <si>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</si>
  <si>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</si>
  <si>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</si>
  <si>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</si>
  <si>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</si>
  <si>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</si>
  <si>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</si>
  <si>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</si>
  <si>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</si>
  <si>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</si>
  <si>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</si>
  <si>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</si>
  <si>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</si>
  <si>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</si>
  <si>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</si>
  <si>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</si>
  <si>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</si>
  <si>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</si>
  <si>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</si>
  <si>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</si>
  <si>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</si>
  <si>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</si>
  <si>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</si>
  <si>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</si>
  <si>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</si>
  <si>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</si>
  <si>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</si>
  <si>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</si>
  <si>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</si>
  <si>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</si>
  <si>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</si>
  <si>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</si>
  <si>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</si>
  <si>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</si>
  <si>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</si>
  <si>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</si>
  <si>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</si>
  <si>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</si>
  <si>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</si>
  <si>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</si>
  <si>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</si>
  <si>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</si>
  <si>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</si>
  <si>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</si>
  <si>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</si>
  <si>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</si>
  <si>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</si>
  <si>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</si>
  <si>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</si>
  <si>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</si>
  <si>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</si>
  <si>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</si>
  <si>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</si>
  <si>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</si>
  <si>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</si>
  <si>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</si>
  <si>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</si>
  <si>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</si>
  <si>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</si>
  <si>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</si>
  <si>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</si>
  <si>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</si>
  <si>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</si>
  <si>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</si>
  <si>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</si>
  <si>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</si>
  <si>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</si>
  <si>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</si>
  <si>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</si>
  <si>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</si>
  <si>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</si>
  <si>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</si>
  <si>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</si>
  <si>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</si>
  <si>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</si>
  <si>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</si>
  <si>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</si>
  <si>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</si>
  <si>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</si>
  <si>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</si>
  <si>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</si>
  <si>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</si>
  <si>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</si>
  <si>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</si>
  <si>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</si>
  <si>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</si>
  <si>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</si>
  <si>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</si>
  <si>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</si>
  <si>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</si>
  <si>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</si>
  <si>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</si>
  <si>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</si>
  <si>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</si>
  <si>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</si>
  <si>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</si>
  <si>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</si>
  <si>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</si>
  <si>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</si>
  <si>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</si>
  <si>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</si>
  <si>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</si>
  <si>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</si>
  <si>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</si>
  <si>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</si>
  <si>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</si>
  <si>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</si>
  <si>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</si>
  <si>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</si>
  <si>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</si>
  <si>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</si>
  <si>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</si>
  <si>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</si>
  <si>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</si>
  <si>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</si>
  <si>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</si>
  <si>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</si>
  <si>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</si>
  <si>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</si>
  <si>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</si>
  <si>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</si>
  <si>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</si>
  <si>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</si>
  <si>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</si>
  <si>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</si>
  <si>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</si>
  <si>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</si>
  <si>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</si>
  <si>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</si>
  <si>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</si>
  <si>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</si>
  <si>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</si>
  <si>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</si>
  <si>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</si>
  <si>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</si>
  <si>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</si>
  <si>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</si>
  <si>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</si>
  <si>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</si>
  <si>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</si>
  <si>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</si>
  <si>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</si>
  <si>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</si>
  <si>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</si>
  <si>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</si>
  <si>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</si>
  <si>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</si>
  <si>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</si>
  <si>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</si>
  <si>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</si>
  <si>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</si>
  <si>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</si>
  <si>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</si>
  <si>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</si>
  <si>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</si>
  <si>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</si>
  <si>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</si>
  <si>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</si>
  <si>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</si>
  <si>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</si>
  <si>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</si>
  <si>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</si>
  <si>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</si>
  <si>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</si>
  <si>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</si>
  <si>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</si>
  <si>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</si>
  <si>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</si>
  <si>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</si>
  <si>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</si>
  <si>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</si>
  <si>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</si>
  <si>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</si>
  <si>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</si>
  <si>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</si>
  <si>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</si>
  <si>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</si>
  <si>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</si>
  <si>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</si>
  <si>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</si>
  <si>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</si>
  <si>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</si>
  <si>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</si>
  <si>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</si>
  <si>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</si>
  <si>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</si>
  <si>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</si>
  <si>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</si>
  <si>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</si>
  <si>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</si>
  <si>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</si>
  <si>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</si>
  <si>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</si>
  <si>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</si>
  <si>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</si>
  <si>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</si>
  <si>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</si>
  <si>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</si>
  <si>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</si>
  <si>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</si>
  <si>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</si>
  <si>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</si>
  <si>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</si>
  <si>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</si>
  <si>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</si>
  <si>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</si>
  <si>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</si>
  <si>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</si>
  <si>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</si>
  <si>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</si>
  <si>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</si>
  <si>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</si>
  <si>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</si>
  <si>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</si>
  <si>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</si>
  <si>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</si>
  <si>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</si>
  <si>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</si>
  <si>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</si>
  <si>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</si>
  <si>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</si>
  <si>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</si>
  <si>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</si>
  <si>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</si>
  <si>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</si>
  <si>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</si>
  <si>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</si>
  <si>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</si>
  <si>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</si>
  <si>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</si>
  <si>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</si>
  <si>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</si>
  <si>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</si>
  <si>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</si>
  <si>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</si>
  <si>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</si>
  <si>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</si>
  <si>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</si>
  <si>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</si>
  <si>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</si>
  <si>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</si>
  <si>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</si>
  <si>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</si>
  <si>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</si>
  <si>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</si>
  <si>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</si>
  <si>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</si>
  <si>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</si>
  <si>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</si>
  <si>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</si>
  <si>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</si>
  <si>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</si>
  <si>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</si>
  <si>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</si>
  <si>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</si>
  <si>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</si>
  <si>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</si>
  <si>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</si>
  <si>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</si>
  <si>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</si>
  <si>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</si>
  <si>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</si>
  <si>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</si>
  <si>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</si>
  <si>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</si>
  <si>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</si>
  <si>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</si>
  <si>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</si>
  <si>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</si>
  <si>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</si>
  <si>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</si>
  <si>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</si>
  <si>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</si>
  <si>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</si>
  <si>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</si>
  <si>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</si>
  <si>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</si>
  <si>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</si>
  <si>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</si>
  <si>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</si>
  <si>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</si>
  <si>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</si>
  <si>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</si>
  <si>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</si>
  <si>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</si>
  <si>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</si>
  <si>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</si>
  <si>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</si>
  <si>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</si>
  <si>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</si>
  <si>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</si>
  <si>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</si>
  <si>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</si>
  <si>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</si>
  <si>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</si>
  <si>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</si>
  <si>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</si>
  <si>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</si>
  <si>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</si>
  <si>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</si>
  <si>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</si>
  <si>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</si>
  <si>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</si>
  <si>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</si>
  <si>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</si>
  <si>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</si>
  <si>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</si>
  <si>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</si>
  <si>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</si>
  <si>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</si>
  <si>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</si>
  <si>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</si>
  <si>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</si>
  <si>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</si>
  <si>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</si>
  <si>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</si>
  <si>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</si>
  <si>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</si>
  <si>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</si>
  <si>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</si>
  <si>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</si>
  <si>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</si>
  <si>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</si>
  <si>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</si>
  <si>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</si>
  <si>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</si>
  <si>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</si>
  <si>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</si>
  <si>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</si>
  <si>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</si>
  <si>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</si>
  <si>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</si>
  <si>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</si>
  <si>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</si>
  <si>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</si>
  <si>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</si>
  <si>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</si>
  <si>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</si>
  <si>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</si>
  <si>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</si>
  <si>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</si>
  <si>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</si>
  <si>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</si>
  <si>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</si>
  <si>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</si>
  <si>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</si>
  <si>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</si>
  <si>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</si>
  <si>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</si>
  <si>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</si>
  <si>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</si>
  <si>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</si>
  <si>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</si>
  <si>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</si>
  <si>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</si>
  <si>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</si>
  <si>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</si>
  <si>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</si>
  <si>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</si>
  <si>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</si>
  <si>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</si>
  <si>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</si>
  <si>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</si>
  <si>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</si>
  <si>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</si>
  <si>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</si>
  <si>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</si>
  <si>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</si>
  <si>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</si>
  <si>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</si>
  <si>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</si>
  <si>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</si>
  <si>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</si>
  <si>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</si>
  <si>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</si>
  <si>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</si>
  <si>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</si>
  <si>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</si>
  <si>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</si>
  <si>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</si>
  <si>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</si>
  <si>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</si>
  <si>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</si>
  <si>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</si>
  <si>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</si>
  <si>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</si>
  <si>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</si>
  <si>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</si>
  <si>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</si>
  <si>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</si>
  <si>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</si>
  <si>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</si>
  <si>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</si>
  <si>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</si>
  <si>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</si>
  <si>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</si>
  <si>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</si>
  <si>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</si>
  <si>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</si>
  <si>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</si>
  <si>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</si>
  <si>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</si>
  <si>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</si>
  <si>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</si>
  <si>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</si>
  <si>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</si>
  <si>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</si>
  <si>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</si>
  <si>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</si>
  <si>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</si>
  <si>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</si>
  <si>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</si>
  <si>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</si>
  <si>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</si>
  <si>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</si>
  <si>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</si>
  <si>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</si>
  <si>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</si>
  <si>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</si>
  <si>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</si>
  <si>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</si>
  <si>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</si>
  <si>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</si>
  <si>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</si>
  <si>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</si>
  <si>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</si>
  <si>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</si>
  <si>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</si>
  <si>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</si>
  <si>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</si>
  <si>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</si>
  <si>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</si>
  <si>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</si>
  <si>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</si>
  <si>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</si>
  <si>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</si>
  <si>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</si>
  <si>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</si>
  <si>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</si>
  <si>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</si>
  <si>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</si>
  <si>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</si>
  <si>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</si>
  <si>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</si>
  <si>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</si>
  <si>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</si>
  <si>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</si>
  <si>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</si>
  <si>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</si>
  <si>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</si>
  <si>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</si>
  <si>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</si>
  <si>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</si>
  <si>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</si>
  <si>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</si>
  <si>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</si>
  <si>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</si>
  <si>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</si>
  <si>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</si>
  <si>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</si>
  <si>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</si>
  <si>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</si>
  <si>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</si>
  <si>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</si>
  <si>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</si>
  <si>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</si>
  <si>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</si>
  <si>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</si>
  <si>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</si>
  <si>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</si>
  <si>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</si>
  <si>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</si>
  <si>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</si>
  <si>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</si>
  <si>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</si>
  <si>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</si>
  <si>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</si>
  <si>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</si>
  <si>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</si>
  <si>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</si>
  <si>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</si>
  <si>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</si>
  <si>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</si>
  <si>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</si>
  <si>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</si>
  <si>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</si>
  <si>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</si>
  <si>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</si>
  <si>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</si>
  <si>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</si>
  <si>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</si>
  <si>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</si>
  <si>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</si>
  <si>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</si>
  <si>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</si>
  <si>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</si>
  <si>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</si>
  <si>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</si>
  <si>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</si>
  <si>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</si>
  <si>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</si>
  <si>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</si>
  <si>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</si>
  <si>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</si>
  <si>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</si>
  <si>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</si>
  <si>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</si>
  <si>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</si>
  <si>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</si>
  <si>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</si>
  <si>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</si>
  <si>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</si>
  <si>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</si>
  <si>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</si>
  <si>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</si>
  <si>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</si>
  <si>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</si>
  <si>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</si>
  <si>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</si>
  <si>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</si>
  <si>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</si>
  <si>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</si>
  <si>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</si>
  <si>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</si>
  <si>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</si>
  <si>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</si>
  <si>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</si>
  <si>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</si>
  <si>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</si>
  <si>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</si>
  <si>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</si>
  <si>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</si>
  <si>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</si>
  <si>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</si>
  <si>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</si>
  <si>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</si>
  <si>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</si>
  <si>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</si>
  <si>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</si>
  <si>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</si>
  <si>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</si>
  <si>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</si>
  <si>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</si>
  <si>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</si>
  <si>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</si>
  <si>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</si>
  <si>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</si>
  <si>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</si>
  <si>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</si>
  <si>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</si>
  <si>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</si>
  <si>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</si>
  <si>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</si>
  <si>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</si>
  <si>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</si>
  <si>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</si>
  <si>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</si>
  <si>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</si>
  <si>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</si>
  <si>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</si>
  <si>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</si>
  <si>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</si>
  <si>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</si>
  <si>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</si>
  <si>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</si>
  <si>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</si>
  <si>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</si>
  <si>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</si>
  <si>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</si>
  <si>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</si>
  <si>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</si>
  <si>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</si>
  <si>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</si>
  <si>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</si>
  <si>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</si>
  <si>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</si>
  <si>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</si>
  <si>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</si>
  <si>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</si>
  <si>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</si>
  <si>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</si>
  <si>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</si>
  <si>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</si>
  <si>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</si>
  <si>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</si>
  <si>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</si>
  <si>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</si>
  <si>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</si>
  <si>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</si>
  <si>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</si>
  <si>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</si>
  <si>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</si>
  <si>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</si>
  <si>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</si>
  <si>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</si>
  <si>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</si>
  <si>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</si>
  <si>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</si>
  <si>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</si>
  <si>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</si>
  <si>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</si>
  <si>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</si>
  <si>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</si>
  <si>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</si>
  <si>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</si>
  <si>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</si>
  <si>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</si>
  <si>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</si>
  <si>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</si>
  <si>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</si>
  <si>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</si>
  <si>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</si>
  <si>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</si>
  <si>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</si>
  <si>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</si>
  <si>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</si>
  <si>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</si>
  <si>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</si>
  <si>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</si>
  <si>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</si>
  <si>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</si>
  <si>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</si>
  <si>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</si>
  <si>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</si>
  <si>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</si>
  <si>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</si>
  <si>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</si>
  <si>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</si>
  <si>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</si>
  <si>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</si>
  <si>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</si>
  <si>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</si>
  <si>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</si>
  <si>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</si>
  <si>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</si>
  <si>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</si>
  <si>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</si>
  <si>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</si>
  <si>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</si>
  <si>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</si>
  <si>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</si>
  <si>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</si>
  <si>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</si>
  <si>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</si>
  <si>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</si>
  <si>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</si>
  <si>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</si>
  <si>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</si>
  <si>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</si>
  <si>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</si>
  <si>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</si>
  <si>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</si>
  <si>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</si>
  <si>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</si>
  <si>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</si>
  <si>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</si>
  <si>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</si>
  <si>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</si>
  <si>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</si>
  <si>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</si>
  <si>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</si>
  <si>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</si>
  <si>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</si>
  <si>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</si>
  <si>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</si>
  <si>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</si>
  <si>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</si>
  <si>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</si>
  <si>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</si>
  <si>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</si>
  <si>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</si>
  <si>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</si>
  <si>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</si>
  <si>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</si>
  <si>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</si>
  <si>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</si>
  <si>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</si>
  <si>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</si>
  <si>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</si>
  <si>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</si>
  <si>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</si>
  <si>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</si>
  <si>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</si>
  <si>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</si>
  <si>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</si>
  <si>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</si>
  <si>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</si>
  <si>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</si>
  <si>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</si>
  <si>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</si>
  <si>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</si>
  <si>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</si>
  <si>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</si>
  <si>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</si>
  <si>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</si>
  <si>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</si>
  <si>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</si>
  <si>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</si>
  <si>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</si>
  <si>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</si>
  <si>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</si>
  <si>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</si>
  <si>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</si>
  <si>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</si>
  <si>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</si>
  <si>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</si>
  <si>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</si>
  <si>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</si>
  <si>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</si>
  <si>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</si>
  <si>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</si>
  <si>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</si>
  <si>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</si>
  <si>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</si>
  <si>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</si>
  <si>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</si>
  <si>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</si>
  <si>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</si>
  <si>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</si>
  <si>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</si>
  <si>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</si>
  <si>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</si>
  <si>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</si>
  <si>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</si>
  <si>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</si>
  <si>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</si>
  <si>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</si>
  <si>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</si>
  <si>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</si>
  <si>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</si>
  <si>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</si>
  <si>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</si>
  <si>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</si>
  <si>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</si>
  <si>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</si>
  <si>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</si>
  <si>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</si>
  <si>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</si>
  <si>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</si>
  <si>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</si>
  <si>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</si>
  <si>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</si>
  <si>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</si>
  <si>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</si>
  <si>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</si>
  <si>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</si>
  <si>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</si>
  <si>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</si>
  <si>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</si>
  <si>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</si>
  <si>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</si>
  <si>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</si>
  <si>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</si>
  <si>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</si>
  <si>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</si>
  <si>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</si>
  <si>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</si>
  <si>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</si>
  <si>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</si>
  <si>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</si>
  <si>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</si>
  <si>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</si>
  <si>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</si>
  <si>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</si>
  <si>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</si>
  <si>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</si>
  <si>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</si>
  <si>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</si>
  <si>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</si>
  <si>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</si>
  <si>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</si>
  <si>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</si>
  <si>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</si>
  <si>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</si>
  <si>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</si>
  <si>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</si>
  <si>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</si>
  <si>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</si>
  <si>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</si>
  <si>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</si>
  <si>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</si>
  <si>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</si>
  <si>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</si>
  <si>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</si>
  <si>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</si>
  <si>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</si>
  <si>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</si>
  <si>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</si>
  <si>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</si>
  <si>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</si>
  <si>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</si>
  <si>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</si>
  <si>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</si>
  <si>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</si>
  <si>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</si>
  <si>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</si>
  <si>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</si>
  <si>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</si>
  <si>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</si>
  <si>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</si>
  <si>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</si>
  <si>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</si>
  <si>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</si>
  <si>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</si>
  <si>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</si>
  <si>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</si>
  <si>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</si>
  <si>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</si>
  <si>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</si>
  <si>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</si>
  <si>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</si>
  <si>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</si>
  <si>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</si>
  <si>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</si>
  <si>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</si>
  <si>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</si>
  <si>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</si>
  <si>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</si>
  <si>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</si>
  <si>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</si>
  <si>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</si>
  <si>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</si>
  <si>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</si>
  <si>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</si>
  <si>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</si>
  <si>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</si>
  <si>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</si>
  <si>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</si>
  <si>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</si>
  <si>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</si>
  <si>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</si>
  <si>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</si>
  <si>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</si>
  <si>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</si>
  <si>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</si>
  <si>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</si>
  <si>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</si>
  <si>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</si>
  <si>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</si>
  <si>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</si>
  <si>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</si>
  <si>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</si>
  <si>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</si>
  <si>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</si>
  <si>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</si>
  <si>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</si>
  <si>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</si>
  <si>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</si>
  <si>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</si>
  <si>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</si>
  <si>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</si>
  <si>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</si>
  <si>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</si>
  <si>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</si>
  <si>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</si>
  <si>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</si>
  <si>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</si>
  <si>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</si>
  <si>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</si>
  <si>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</si>
  <si>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</si>
  <si>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</si>
  <si>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</si>
  <si>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</si>
  <si>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</si>
  <si>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</si>
  <si>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</si>
  <si>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</si>
  <si>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</si>
  <si>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</si>
  <si>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</si>
  <si>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</si>
  <si>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</si>
  <si>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</si>
  <si>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</si>
  <si>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</si>
  <si>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</si>
  <si>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</si>
  <si>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</si>
  <si>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</si>
  <si>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</si>
  <si>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</si>
  <si>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</si>
  <si>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</si>
  <si>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</si>
  <si>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</si>
  <si>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</si>
  <si>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</si>
  <si>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</si>
  <si>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</si>
  <si>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</si>
  <si>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</si>
  <si>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</si>
  <si>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</si>
  <si>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</si>
  <si>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</si>
  <si>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</si>
  <si>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</si>
  <si>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</si>
  <si>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</si>
  <si>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</si>
  <si>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</si>
  <si>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</si>
  <si>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</si>
  <si>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</si>
  <si>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</si>
  <si>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</si>
  <si>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</si>
  <si>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</si>
  <si>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</si>
  <si>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</si>
  <si>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</si>
  <si>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</si>
  <si>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</si>
  <si>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</si>
  <si>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</si>
  <si>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</si>
  <si>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</si>
  <si>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</si>
  <si>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</si>
  <si>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</si>
  <si>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</si>
  <si>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</si>
  <si>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</si>
  <si>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</si>
  <si>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</si>
  <si>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</si>
  <si>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</si>
  <si>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</si>
  <si>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</si>
  <si>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</si>
  <si>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</si>
  <si>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</si>
  <si>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</si>
  <si>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</si>
  <si>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</si>
  <si>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</si>
  <si>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</si>
  <si>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</si>
  <si>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</si>
  <si>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</si>
  <si>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</si>
  <si>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</si>
  <si>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</si>
  <si>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</si>
  <si>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</si>
  <si>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</si>
  <si>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</si>
  <si>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</si>
  <si>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</si>
  <si>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</si>
  <si>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</si>
  <si>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</si>
  <si>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</si>
  <si>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</si>
  <si>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</si>
  <si>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</si>
  <si>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</si>
  <si>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</si>
  <si>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</si>
  <si>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</si>
  <si>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</si>
  <si>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</si>
  <si>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</si>
  <si>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</si>
  <si>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</si>
  <si>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</si>
  <si>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</si>
  <si>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</si>
  <si>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</si>
  <si>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</si>
  <si>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</si>
  <si>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</si>
  <si>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</si>
  <si>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</si>
  <si>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</si>
  <si>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</si>
  <si>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</si>
  <si>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</si>
  <si>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</si>
  <si>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</si>
  <si>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</si>
  <si>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</si>
  <si>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</si>
  <si>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</si>
  <si>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</si>
  <si>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</si>
  <si>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</si>
  <si>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</si>
  <si>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</si>
  <si>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</si>
  <si>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</si>
  <si>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</si>
  <si>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</si>
  <si>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</si>
  <si>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</si>
  <si>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</si>
  <si>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</si>
  <si>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</si>
  <si>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</si>
  <si>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</si>
  <si>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</si>
  <si>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</si>
  <si>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</si>
  <si>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</si>
  <si>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</si>
  <si>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</si>
  <si>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</si>
  <si>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</si>
  <si>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</si>
  <si>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</si>
  <si>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</si>
  <si>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</si>
  <si>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</si>
  <si>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</si>
  <si>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</si>
  <si>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</si>
  <si>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</si>
  <si>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</si>
  <si>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</si>
  <si>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</si>
  <si>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</si>
  <si>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</si>
  <si>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</si>
  <si>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</si>
  <si>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</si>
  <si>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</si>
  <si>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</si>
  <si>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</si>
  <si>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</si>
  <si>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</si>
  <si>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</si>
  <si>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</si>
  <si>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</si>
  <si>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</si>
  <si>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</si>
  <si>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</si>
  <si>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</si>
  <si>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</si>
  <si>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</si>
  <si>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</si>
  <si>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</si>
  <si>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</si>
  <si>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</si>
  <si>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</si>
  <si>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</si>
  <si>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</si>
  <si>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</si>
  <si>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</si>
  <si>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</si>
  <si>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</si>
  <si>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</si>
  <si>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</si>
  <si>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</si>
  <si>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</si>
  <si>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</si>
  <si>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</si>
  <si>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</si>
  <si>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</si>
  <si>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</si>
  <si>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</si>
  <si>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</si>
  <si>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</si>
  <si>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</si>
  <si>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</si>
  <si>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</si>
  <si>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</si>
  <si>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</si>
  <si>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</si>
  <si>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</si>
  <si>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</si>
  <si>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</si>
  <si>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</si>
  <si>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</si>
  <si>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</si>
  <si>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</si>
  <si>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</si>
  <si>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</si>
  <si>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</si>
  <si>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</si>
  <si>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</si>
  <si>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</si>
  <si>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</si>
  <si>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</si>
  <si>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</si>
  <si>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</si>
  <si>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</si>
  <si>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</si>
  <si>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</si>
  <si>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</si>
  <si>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</si>
  <si>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</si>
  <si>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</si>
  <si>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</si>
  <si>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</si>
  <si>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</si>
  <si>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</si>
  <si>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</si>
  <si>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</si>
  <si>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</si>
  <si>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</si>
  <si>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</si>
  <si>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</si>
  <si>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</si>
  <si>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</si>
  <si>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</si>
  <si>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</si>
  <si>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</si>
  <si>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</si>
  <si>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</si>
  <si>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</si>
  <si>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</si>
  <si>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</si>
  <si>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</si>
  <si>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</si>
  <si>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</si>
  <si>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</si>
  <si>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</si>
  <si>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</si>
  <si>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</si>
  <si>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</si>
  <si>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</si>
  <si>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</si>
  <si>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</si>
  <si>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</si>
  <si>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</si>
  <si>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</si>
  <si>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</si>
  <si>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</si>
  <si>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</si>
  <si>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</si>
  <si>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</si>
  <si>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</si>
  <si>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</si>
  <si>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</si>
  <si>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</si>
  <si>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</si>
  <si>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</si>
  <si>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</si>
  <si>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</si>
  <si>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</si>
  <si>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</si>
  <si>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</si>
  <si>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</si>
  <si>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</si>
  <si>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</si>
  <si>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</si>
  <si>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</si>
  <si>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</si>
  <si>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</si>
  <si>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</si>
  <si>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</si>
  <si>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</si>
  <si>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</si>
  <si>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</si>
  <si>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</si>
  <si>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</si>
  <si>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</si>
  <si>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</si>
  <si>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</si>
  <si>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</si>
  <si>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</si>
  <si>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</si>
  <si>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</si>
  <si>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</si>
  <si>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</si>
  <si>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</si>
  <si>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</si>
  <si>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</si>
  <si>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</si>
  <si>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</si>
  <si>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</si>
  <si>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</si>
  <si>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</si>
  <si>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</si>
  <si>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</si>
  <si>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</si>
  <si>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</si>
  <si>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</si>
  <si>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</si>
  <si>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</si>
  <si>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</si>
  <si>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</si>
  <si>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</si>
  <si>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</si>
  <si>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</si>
  <si>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</si>
  <si>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</si>
  <si>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</si>
  <si>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</si>
  <si>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</si>
  <si>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</si>
  <si>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</si>
  <si>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</si>
  <si>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</si>
  <si>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</si>
  <si>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</si>
  <si>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</si>
  <si>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</si>
  <si>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</si>
  <si>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</si>
  <si>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</si>
  <si>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</si>
  <si>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</si>
  <si>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</si>
  <si>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</si>
  <si>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</si>
  <si>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</si>
  <si>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</si>
  <si>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</si>
  <si>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</si>
  <si>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</si>
  <si>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</si>
  <si>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</si>
  <si>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</si>
  <si>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</si>
  <si>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</si>
  <si>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</si>
  <si>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</si>
  <si>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</si>
  <si>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</si>
  <si>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</si>
  <si>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</si>
  <si>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</si>
  <si>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</si>
  <si>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</si>
  <si>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</si>
  <si>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</si>
  <si>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</si>
  <si>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</si>
  <si>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</si>
  <si>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</si>
  <si>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</si>
  <si>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</si>
  <si>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</si>
  <si>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</si>
  <si>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</si>
  <si>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</si>
  <si>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</si>
  <si>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</si>
  <si>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</si>
  <si>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</si>
  <si>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</si>
  <si>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</si>
  <si>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</si>
  <si>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</si>
  <si>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</si>
  <si>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</si>
  <si>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</si>
  <si>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</si>
  <si>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</si>
  <si>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</si>
  <si>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</si>
  <si>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</si>
  <si>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</si>
  <si>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</si>
  <si>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</si>
  <si>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</si>
  <si>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</si>
  <si>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</si>
  <si>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</si>
  <si>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</si>
  <si>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</si>
  <si>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</si>
  <si>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</si>
  <si>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</si>
  <si>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</si>
  <si>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</si>
  <si>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</si>
  <si>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</si>
  <si>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</si>
  <si>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</si>
  <si>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</si>
  <si>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</si>
  <si>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</si>
  <si>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</si>
  <si>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</si>
  <si>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</si>
  <si>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</si>
  <si>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</si>
  <si>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</si>
  <si>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</si>
  <si>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</si>
  <si>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</si>
  <si>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</si>
  <si>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</si>
  <si>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</si>
  <si>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</si>
  <si>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</si>
  <si>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</si>
  <si>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</si>
  <si>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</si>
  <si>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</si>
  <si>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</si>
  <si>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</si>
  <si>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</si>
  <si>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</si>
  <si>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</si>
  <si>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</si>
  <si>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</si>
  <si>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</si>
  <si>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</si>
  <si>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</si>
  <si>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</si>
  <si>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</si>
  <si>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</si>
  <si>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</si>
  <si>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</si>
  <si>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</si>
  <si>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</si>
  <si>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</si>
  <si>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</si>
  <si>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</si>
  <si>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</si>
  <si>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</si>
  <si>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</si>
  <si>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</si>
  <si>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</si>
  <si>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</si>
  <si>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</si>
  <si>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</si>
  <si>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</si>
  <si>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</si>
  <si>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</si>
  <si>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</si>
  <si>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</si>
  <si>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</si>
  <si>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</si>
  <si>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</si>
  <si>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</si>
  <si>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</si>
  <si>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</si>
  <si>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</si>
  <si>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</si>
  <si>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</si>
  <si>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</si>
  <si>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</si>
  <si>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</si>
  <si>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</si>
  <si>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</si>
  <si>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</si>
  <si>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</si>
  <si>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</si>
  <si>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</si>
  <si>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</si>
  <si>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</si>
  <si>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</si>
  <si>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</si>
  <si>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</si>
  <si>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</si>
  <si>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</si>
  <si>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</si>
  <si>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</si>
  <si>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</si>
  <si>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</si>
  <si>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</si>
  <si>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</si>
  <si>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</si>
  <si>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</si>
  <si>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</si>
  <si>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</si>
  <si>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</si>
  <si>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</si>
  <si>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</si>
  <si>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</si>
  <si>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</si>
  <si>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</si>
  <si>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</si>
  <si>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</si>
  <si>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</si>
  <si>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</si>
  <si>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</si>
  <si>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</si>
  <si>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</si>
  <si>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</si>
  <si>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</si>
  <si>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</si>
  <si>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</si>
  <si>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</si>
  <si>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</si>
  <si>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</si>
  <si>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</si>
  <si>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</si>
  <si>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</si>
  <si>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</si>
  <si>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</si>
  <si>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</si>
  <si>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</si>
  <si>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</si>
  <si>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</si>
  <si>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</si>
  <si>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</si>
  <si>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</si>
  <si>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</si>
  <si>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</si>
  <si>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</si>
  <si>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</si>
  <si>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</si>
  <si>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</si>
  <si>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</si>
  <si>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</si>
  <si>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</si>
  <si>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</si>
  <si>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</si>
  <si>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</si>
  <si>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</si>
  <si>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</si>
  <si>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</si>
  <si>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</si>
  <si>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</si>
  <si>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</si>
  <si>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</si>
  <si>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</si>
  <si>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</si>
  <si>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</si>
  <si>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</si>
  <si>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</si>
  <si>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</si>
  <si>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</si>
  <si>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</si>
  <si>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</si>
  <si>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</si>
  <si>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</si>
  <si>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</si>
  <si>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</si>
  <si>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</si>
  <si>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</si>
  <si>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</si>
  <si>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</si>
  <si>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</si>
  <si>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</si>
  <si>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</si>
  <si>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</si>
  <si>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</si>
  <si>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</si>
  <si>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</si>
  <si>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</si>
  <si>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</si>
  <si>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</si>
  <si>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</si>
  <si>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</si>
  <si>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</si>
  <si>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</si>
  <si>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</si>
  <si>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</si>
  <si>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</si>
  <si>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</si>
  <si>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</si>
  <si>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</si>
  <si>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</si>
  <si>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</si>
  <si>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</si>
  <si>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</si>
  <si>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</si>
  <si>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</si>
  <si>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</si>
  <si>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</si>
  <si>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</si>
  <si>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</si>
  <si>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</si>
  <si>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</si>
  <si>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</si>
  <si>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</si>
  <si>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</si>
  <si>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</si>
  <si>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</si>
  <si>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</si>
  <si>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</si>
  <si>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</si>
  <si>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</si>
  <si>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</si>
  <si>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</si>
  <si>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</si>
  <si>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</si>
  <si>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</si>
  <si>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</si>
  <si>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</si>
  <si>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</si>
  <si>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</si>
  <si>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</si>
  <si>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</si>
  <si>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</si>
  <si>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</si>
  <si>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</si>
  <si>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</si>
  <si>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</si>
  <si>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</si>
  <si>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</si>
  <si>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</si>
  <si>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</si>
  <si>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</si>
  <si>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</si>
  <si>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</si>
  <si>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</si>
  <si>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</si>
  <si>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</si>
  <si>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</si>
  <si>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</si>
  <si>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</si>
  <si>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</si>
  <si>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</si>
  <si>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</si>
  <si>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</si>
  <si>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</si>
  <si>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</si>
  <si>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</si>
  <si>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</si>
  <si>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</si>
  <si>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</si>
  <si>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</si>
  <si>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</si>
  <si>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</si>
  <si>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</si>
  <si>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</si>
  <si>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</si>
  <si>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</si>
  <si>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</si>
  <si>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</si>
  <si>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</si>
  <si>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</si>
  <si>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</si>
  <si>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</si>
  <si>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</si>
  <si>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</si>
  <si>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</si>
  <si>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</si>
  <si>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</si>
  <si>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</si>
  <si>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</si>
  <si>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</si>
  <si>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</si>
  <si>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</si>
  <si>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</si>
  <si>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</si>
  <si>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</si>
  <si>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</si>
  <si>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</si>
  <si>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</si>
  <si>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</si>
  <si>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</si>
  <si>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</si>
  <si>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</si>
  <si>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</si>
  <si>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</si>
  <si>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</si>
  <si>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</si>
  <si>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</si>
  <si>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</si>
  <si>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</si>
  <si>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</si>
  <si>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</si>
  <si>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</si>
  <si>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</si>
  <si>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</si>
  <si>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</si>
  <si>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</si>
  <si>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</si>
  <si>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</si>
  <si>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</si>
  <si>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</si>
  <si>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</si>
  <si>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</si>
  <si>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</si>
  <si>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</si>
  <si>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</si>
  <si>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</si>
  <si>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</si>
  <si>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</si>
  <si>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</si>
  <si>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</si>
  <si>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</si>
  <si>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</si>
  <si>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</si>
  <si>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</si>
  <si>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</si>
  <si>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</si>
  <si>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</si>
  <si>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</si>
  <si>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</si>
  <si>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</si>
  <si>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</si>
  <si>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</si>
  <si>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</si>
  <si>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</si>
  <si>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</si>
  <si>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</si>
  <si>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</si>
  <si>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</si>
  <si>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</si>
  <si>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</si>
  <si>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</si>
  <si>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</si>
  <si>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</si>
  <si>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</si>
  <si>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</si>
  <si>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</si>
  <si>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</si>
  <si>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</si>
  <si>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</si>
  <si>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</si>
  <si>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</si>
  <si>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</si>
  <si>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</si>
  <si>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</si>
  <si>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</si>
  <si>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</si>
  <si>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</si>
  <si>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</si>
  <si>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</si>
  <si>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</si>
  <si>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</si>
  <si>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</si>
  <si>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</si>
  <si>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</si>
  <si>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</si>
  <si>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</si>
  <si>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</si>
  <si>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</si>
  <si>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</si>
  <si>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</si>
  <si>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</si>
  <si>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</si>
  <si>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</si>
  <si>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</si>
  <si>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</si>
  <si>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</si>
  <si>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</si>
  <si>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</si>
  <si>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</si>
  <si>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</si>
  <si>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</si>
  <si>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</si>
  <si>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</si>
  <si>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</si>
  <si>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</si>
  <si>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</si>
  <si>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</si>
  <si>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</si>
  <si>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</si>
  <si>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</si>
  <si>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</si>
  <si>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</si>
  <si>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</si>
  <si>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</si>
  <si>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</si>
  <si>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</si>
  <si>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</si>
  <si>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</si>
  <si>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</si>
  <si>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</si>
  <si>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</si>
  <si>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</si>
  <si>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</si>
  <si>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</si>
  <si>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</si>
  <si>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</si>
  <si>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</si>
  <si>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</si>
  <si>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</si>
  <si>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</si>
  <si>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</si>
  <si>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</si>
  <si>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</si>
  <si>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</si>
  <si>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</si>
  <si>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</si>
  <si>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</si>
  <si>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</si>
  <si>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</si>
  <si>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</si>
  <si>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</si>
  <si>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</si>
  <si>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</si>
  <si>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</si>
  <si>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</si>
  <si>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</si>
  <si>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</si>
  <si>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</si>
  <si>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</si>
  <si>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</si>
  <si>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</si>
  <si>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</si>
  <si>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</si>
  <si>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</si>
  <si>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</si>
  <si>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</si>
  <si>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</si>
  <si>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</si>
  <si>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</si>
  <si>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</si>
  <si>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</si>
  <si>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</si>
  <si>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</si>
  <si>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</si>
  <si>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</si>
  <si>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</si>
  <si>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</si>
  <si>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</si>
  <si>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</si>
  <si>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</si>
  <si>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</si>
  <si>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</si>
  <si>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</si>
  <si>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</si>
  <si>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</si>
  <si>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</si>
  <si>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</si>
  <si>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</si>
  <si>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</si>
  <si>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</si>
  <si>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</si>
  <si>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</si>
  <si>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</si>
  <si>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</si>
  <si>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</si>
  <si>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</si>
  <si>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</si>
  <si>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</si>
  <si>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</si>
  <si>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</si>
  <si>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</si>
  <si>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</si>
  <si>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</si>
  <si>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</si>
  <si>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</si>
  <si>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</si>
  <si>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</si>
  <si>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</si>
  <si>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</si>
  <si>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</si>
  <si>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</si>
  <si>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</si>
  <si>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</si>
  <si>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</si>
  <si>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</si>
  <si>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</si>
  <si>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</si>
  <si>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</si>
  <si>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</si>
  <si>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</si>
  <si>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</si>
  <si>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</si>
  <si>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</si>
  <si>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</si>
  <si>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</si>
  <si>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</si>
  <si>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</si>
  <si>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</si>
  <si>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</si>
  <si>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</si>
  <si>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</si>
  <si>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</si>
  <si>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</si>
  <si>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</si>
  <si>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</si>
  <si>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</si>
  <si>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</si>
  <si>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</si>
  <si>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</si>
  <si>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</si>
  <si>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</si>
  <si>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</si>
  <si>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</si>
  <si>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</si>
  <si>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</si>
  <si>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</si>
  <si>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</si>
  <si>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</si>
  <si>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</si>
  <si>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</si>
  <si>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</si>
  <si>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</si>
  <si>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</si>
  <si>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</si>
  <si>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</si>
  <si>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</si>
  <si>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</si>
  <si>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</si>
  <si>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</si>
  <si>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</si>
  <si>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</si>
  <si>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</si>
  <si>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</si>
  <si>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</si>
  <si>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</si>
  <si>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</si>
  <si>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</si>
  <si>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</si>
  <si>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</si>
  <si>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</si>
  <si>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</si>
  <si>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</si>
  <si>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</si>
  <si>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</si>
  <si>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</si>
  <si>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</si>
  <si>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</si>
  <si>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</si>
  <si>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</si>
  <si>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</si>
  <si>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</si>
  <si>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</si>
  <si>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</si>
  <si>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</si>
  <si>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</si>
  <si>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</si>
  <si>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</si>
  <si>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</si>
  <si>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</si>
  <si>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</si>
  <si>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</si>
  <si>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</si>
  <si>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</si>
  <si>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</si>
  <si>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</si>
  <si>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</si>
  <si>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</si>
  <si>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</si>
  <si>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</si>
  <si>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</si>
  <si>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</si>
  <si>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</si>
  <si>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</si>
  <si>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</si>
  <si>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</si>
  <si>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</si>
  <si>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</si>
  <si>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</si>
  <si>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</si>
  <si>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</si>
  <si>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</si>
  <si>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</si>
  <si>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</si>
  <si>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</si>
  <si>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</si>
  <si>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</si>
  <si>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</si>
  <si>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</si>
  <si>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</si>
  <si>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</si>
  <si>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</si>
  <si>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</si>
  <si>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</si>
  <si>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</si>
  <si>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</si>
  <si>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</si>
  <si>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</si>
  <si>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</si>
  <si>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</si>
  <si>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</si>
  <si>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</si>
  <si>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</si>
  <si>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</si>
  <si>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</si>
  <si>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</si>
  <si>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</si>
  <si>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</si>
  <si>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</si>
  <si>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</si>
  <si>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</si>
  <si>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</si>
  <si>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</si>
  <si>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</si>
  <si>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</si>
  <si>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</si>
  <si>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</si>
  <si>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</si>
  <si>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</si>
  <si>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</si>
  <si>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</si>
  <si>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</si>
  <si>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</si>
  <si>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</si>
  <si>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</si>
  <si>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</si>
  <si>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</si>
  <si>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</si>
  <si>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</si>
  <si>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</si>
  <si>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</si>
  <si>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</si>
  <si>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</si>
  <si>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</si>
  <si>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</si>
  <si>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</si>
  <si>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</si>
  <si>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</si>
  <si>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</si>
  <si>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</si>
  <si>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</si>
  <si>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</si>
  <si>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</si>
  <si>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</si>
  <si>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</si>
  <si>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</si>
  <si>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</si>
  <si>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</si>
  <si>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</si>
  <si>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</si>
  <si>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</si>
  <si>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</si>
  <si>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</si>
  <si>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</si>
  <si>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</si>
  <si>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</si>
  <si>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</si>
  <si>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</si>
  <si>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</si>
  <si>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</si>
  <si>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</si>
  <si>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</si>
  <si>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</si>
  <si>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</si>
  <si>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</si>
  <si>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</si>
  <si>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</si>
  <si>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</si>
  <si>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</si>
  <si>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</si>
  <si>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</si>
  <si>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</si>
  <si>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</si>
  <si>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</si>
  <si>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</si>
  <si>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</si>
  <si>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</si>
  <si>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</si>
  <si>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</si>
  <si>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</si>
  <si>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</si>
  <si>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</si>
  <si>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</si>
  <si>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</si>
  <si>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</si>
  <si>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</si>
  <si>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</si>
  <si>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</si>
  <si>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</si>
  <si>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</si>
  <si>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</si>
  <si>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</si>
  <si>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</si>
  <si>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</si>
  <si>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</si>
  <si>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</si>
  <si>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</si>
  <si>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</si>
  <si>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</si>
  <si>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</si>
  <si>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</si>
  <si>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</si>
  <si>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</si>
  <si>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</si>
  <si>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</si>
  <si>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</si>
  <si>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</si>
  <si>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</si>
  <si>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</si>
  <si>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</si>
  <si>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</si>
  <si>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</si>
  <si>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</si>
  <si>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</si>
  <si>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</si>
  <si>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</si>
  <si>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</si>
  <si>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</si>
  <si>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</si>
  <si>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</si>
  <si>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</si>
  <si>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</si>
  <si>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</si>
  <si>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</si>
  <si>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</si>
  <si>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</si>
  <si>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</si>
  <si>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</si>
  <si>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</si>
  <si>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</si>
  <si>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</si>
  <si>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</si>
  <si>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</si>
  <si>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</si>
  <si>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</si>
  <si>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</si>
  <si>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</si>
  <si>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</si>
  <si>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</si>
  <si>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</si>
  <si>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</si>
  <si>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</si>
  <si>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</si>
  <si>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</si>
  <si>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</si>
  <si>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</si>
  <si>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</si>
  <si>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</si>
  <si>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</si>
  <si>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</si>
  <si>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</si>
  <si>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</si>
  <si>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</si>
  <si>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</si>
  <si>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</si>
  <si>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</si>
  <si>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</si>
  <si>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</si>
  <si>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</si>
  <si>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</si>
  <si>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</si>
  <si>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</si>
  <si>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</si>
  <si>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</si>
  <si>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</si>
  <si>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</si>
  <si>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</si>
  <si>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</si>
  <si>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</si>
  <si>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</si>
  <si>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</si>
  <si>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</si>
  <si>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</si>
  <si>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</si>
  <si>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</si>
  <si>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</si>
  <si>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</si>
  <si>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</si>
  <si>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</si>
  <si>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</si>
  <si>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</si>
  <si>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</si>
  <si>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</si>
  <si>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</si>
  <si>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</si>
  <si>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</si>
  <si>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</si>
  <si>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</si>
  <si>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</si>
  <si>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</si>
  <si>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</si>
  <si>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</si>
  <si>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</si>
  <si>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</si>
  <si>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</si>
  <si>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</si>
  <si>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</si>
  <si>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</si>
  <si>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</si>
  <si>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</si>
  <si>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</si>
  <si>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</si>
  <si>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</si>
  <si>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</si>
  <si>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</si>
  <si>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</si>
  <si>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</si>
  <si>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</si>
  <si>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</si>
  <si>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</si>
  <si>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</si>
  <si>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</si>
  <si>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</si>
  <si>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</si>
  <si>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</si>
  <si>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</si>
  <si>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</si>
  <si>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</si>
  <si>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</si>
  <si>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</si>
  <si>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</si>
  <si>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</si>
  <si>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</si>
  <si>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</si>
  <si>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</si>
  <si>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</si>
  <si>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</si>
  <si>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</si>
  <si>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</si>
  <si>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</si>
  <si>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</si>
  <si>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</si>
  <si>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</si>
  <si>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</si>
  <si>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</si>
  <si>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</si>
  <si>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</si>
  <si>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</si>
  <si>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</si>
  <si>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</si>
  <si>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</si>
  <si>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</si>
  <si>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</si>
  <si>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</si>
  <si>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</si>
  <si>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</si>
  <si>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</si>
  <si>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</si>
  <si>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</si>
  <si>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</si>
  <si>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</si>
  <si>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</si>
  <si>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</si>
  <si>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</si>
  <si>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</si>
  <si>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</si>
  <si>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</si>
  <si>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</si>
  <si>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</si>
  <si>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</si>
  <si>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</si>
  <si>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</si>
  <si>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</si>
  <si>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</si>
  <si>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</si>
  <si>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</si>
  <si>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</si>
  <si>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</si>
  <si>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</si>
  <si>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</si>
  <si>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</si>
  <si>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</si>
  <si>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</si>
  <si>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</si>
  <si>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</si>
  <si>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</si>
  <si>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</si>
  <si>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</si>
  <si>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</si>
  <si>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</si>
  <si>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</si>
  <si>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</si>
  <si>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</si>
  <si>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</si>
  <si>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</si>
  <si>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</si>
  <si>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</si>
  <si>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</si>
  <si>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</si>
  <si>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</si>
  <si>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</si>
  <si>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</si>
  <si>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</si>
  <si>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</si>
  <si>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</si>
  <si>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</si>
  <si>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</si>
  <si>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</si>
  <si>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</si>
  <si>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</si>
  <si>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</si>
  <si>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</si>
  <si>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</si>
  <si>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</si>
  <si>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</si>
  <si>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</si>
  <si>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</si>
  <si>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</si>
  <si>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</si>
  <si>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</si>
  <si>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</si>
  <si>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</si>
  <si>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</si>
  <si>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</si>
  <si>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</si>
  <si>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</si>
  <si>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</si>
  <si>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</si>
  <si>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</si>
  <si>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</si>
  <si>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</si>
  <si>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</si>
  <si>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</si>
  <si>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</si>
  <si>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</si>
  <si>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</si>
  <si>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</si>
  <si>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</si>
  <si>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</si>
  <si>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</si>
  <si>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</si>
  <si>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</si>
  <si>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</si>
  <si>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</si>
  <si>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</si>
  <si>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</si>
  <si>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</si>
  <si>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</si>
  <si>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</si>
  <si>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</si>
  <si>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</si>
  <si>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</si>
  <si>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</si>
  <si>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</si>
  <si>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</si>
  <si>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</si>
  <si>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</si>
  <si>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</si>
  <si>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</si>
  <si>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</si>
  <si>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</si>
  <si>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</si>
  <si>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</si>
  <si>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</si>
  <si>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</si>
  <si>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</si>
  <si>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</si>
  <si>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</si>
  <si>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</si>
  <si>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</si>
  <si>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</si>
  <si>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</si>
  <si>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</si>
  <si>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</si>
  <si>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</si>
  <si>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</si>
  <si>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</si>
  <si>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</si>
  <si>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</si>
  <si>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</si>
  <si>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</si>
  <si>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</si>
  <si>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</si>
  <si>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</si>
  <si>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</si>
  <si>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</si>
  <si>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</si>
  <si>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</si>
  <si>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</si>
  <si>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</si>
  <si>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</si>
  <si>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</si>
  <si>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</si>
  <si>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</si>
  <si>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</si>
  <si>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</si>
  <si>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</si>
  <si>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</si>
  <si>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</si>
  <si>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</si>
  <si>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</si>
  <si>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</si>
  <si>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</si>
  <si>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</si>
  <si>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</si>
  <si>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</si>
  <si>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</si>
  <si>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</si>
  <si>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</si>
  <si>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</si>
  <si>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</si>
  <si>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</si>
  <si>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</si>
  <si>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</si>
  <si>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</si>
  <si>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</si>
  <si>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</si>
  <si>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</si>
  <si>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</si>
  <si>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</si>
  <si>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</si>
  <si>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</si>
  <si>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</si>
  <si>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</si>
  <si>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</si>
  <si>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</si>
  <si>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</si>
  <si>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</si>
  <si>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</si>
  <si>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</si>
  <si>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</si>
  <si>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</si>
  <si>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</si>
  <si>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</si>
  <si>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</si>
  <si>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</si>
  <si>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</si>
  <si>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</si>
  <si>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</si>
  <si>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</si>
  <si>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</si>
  <si>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</si>
  <si>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</si>
  <si>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</si>
  <si>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</si>
  <si>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</si>
  <si>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</si>
  <si>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</si>
  <si>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</si>
  <si>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</si>
  <si>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</si>
  <si>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</si>
  <si>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</si>
  <si>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</si>
  <si>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</si>
  <si>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</si>
  <si>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</si>
  <si>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</si>
  <si>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</si>
  <si>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</si>
  <si>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</si>
  <si>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</si>
  <si>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</si>
  <si>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</si>
  <si>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</si>
  <si>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</si>
  <si>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</si>
  <si>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</si>
  <si>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</si>
  <si>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</si>
  <si>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</si>
  <si>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</si>
  <si>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</si>
  <si>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</si>
  <si>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</si>
  <si>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</si>
  <si>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</si>
  <si>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</si>
  <si>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</si>
  <si>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</si>
  <si>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</si>
  <si>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</si>
  <si>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</si>
  <si>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</si>
  <si>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</si>
  <si>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</si>
  <si>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</si>
  <si>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</si>
  <si>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</si>
  <si>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</si>
  <si>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</si>
  <si>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</si>
  <si>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</si>
  <si>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</si>
  <si>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</si>
  <si>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</si>
  <si>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</si>
  <si>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</si>
  <si>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</si>
  <si>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</si>
  <si>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</si>
  <si>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</si>
  <si>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</si>
  <si>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</si>
  <si>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</si>
  <si>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</si>
  <si>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</si>
  <si>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</si>
  <si>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</si>
  <si>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</si>
  <si>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</si>
  <si>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</si>
  <si>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</si>
  <si>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</si>
  <si>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</si>
  <si>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</si>
  <si>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</si>
  <si>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</si>
  <si>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</si>
  <si>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</si>
  <si>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</si>
  <si>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</si>
  <si>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</si>
  <si>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</si>
  <si>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</si>
  <si>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</si>
  <si>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</si>
  <si>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</si>
  <si>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</si>
  <si>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</si>
  <si>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</si>
  <si>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</si>
  <si>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</si>
  <si>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</si>
  <si>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</si>
  <si>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</si>
  <si>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</si>
  <si>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</si>
  <si>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</si>
  <si>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</si>
  <si>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</si>
  <si>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</si>
  <si>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</si>
  <si>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</si>
  <si>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</si>
  <si>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</si>
  <si>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</si>
  <si>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</si>
  <si>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</si>
  <si>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</si>
  <si>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</si>
  <si>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</si>
  <si>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</si>
  <si>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</si>
  <si>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</si>
  <si>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</si>
  <si>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</si>
  <si>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</si>
  <si>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</si>
  <si>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</si>
  <si>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</si>
  <si>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</si>
  <si>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</si>
  <si>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</si>
  <si>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</si>
  <si>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</si>
  <si>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</si>
  <si>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</si>
  <si>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</si>
  <si>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</si>
  <si>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</si>
  <si>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</si>
  <si>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</si>
  <si>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</si>
  <si>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</si>
  <si>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</si>
  <si>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</si>
  <si>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</si>
  <si>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</si>
  <si>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</si>
  <si>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</si>
  <si>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</si>
  <si>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</si>
  <si>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</si>
  <si>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</si>
  <si>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</si>
  <si>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</si>
  <si>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</si>
  <si>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</si>
  <si>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</si>
  <si>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</si>
  <si>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</si>
  <si>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</si>
  <si>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</si>
  <si>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</si>
  <si>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</si>
  <si>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</si>
  <si>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</si>
  <si>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</si>
  <si>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</si>
  <si>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</si>
  <si>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</si>
  <si>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</si>
  <si>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</si>
  <si>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</si>
  <si>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</si>
  <si>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</si>
  <si>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</si>
  <si>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</si>
  <si>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</si>
  <si>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</si>
  <si>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</si>
  <si>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</si>
  <si>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</si>
  <si>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</si>
  <si>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</si>
  <si>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</si>
  <si>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</si>
  <si>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</si>
  <si>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</si>
  <si>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</si>
  <si>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</si>
  <si>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</si>
  <si>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</si>
  <si>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</si>
  <si>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</si>
  <si>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</si>
  <si>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</si>
  <si>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</si>
  <si>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</si>
  <si>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</si>
  <si>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</si>
  <si>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</si>
  <si>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</si>
  <si>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</si>
  <si>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</si>
  <si>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</si>
  <si>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</si>
  <si>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</si>
  <si>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</si>
  <si>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</si>
  <si>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</si>
  <si>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</si>
  <si>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</si>
  <si>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</si>
  <si>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</si>
  <si>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</si>
  <si>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</si>
  <si>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</si>
  <si>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</si>
  <si>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</si>
  <si>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</si>
  <si>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</si>
  <si>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</si>
  <si>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</si>
  <si>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</si>
  <si>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</si>
  <si>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</si>
  <si>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</si>
  <si>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</si>
  <si>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</si>
  <si>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</si>
  <si>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</si>
  <si>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</si>
  <si>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</si>
  <si>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</si>
  <si>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</si>
  <si>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</si>
  <si>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</si>
  <si>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</si>
  <si>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</si>
  <si>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</si>
  <si>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</si>
  <si>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</si>
  <si>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</si>
  <si>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</si>
  <si>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</si>
  <si>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</si>
  <si>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</si>
  <si>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</si>
  <si>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</si>
  <si>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</si>
  <si>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</si>
  <si>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</si>
  <si>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</si>
  <si>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</si>
  <si>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</si>
  <si>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</si>
  <si>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</si>
  <si>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</si>
  <si>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</si>
  <si>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</si>
  <si>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</si>
  <si>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</si>
  <si>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</si>
  <si>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</si>
  <si>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</si>
  <si>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</si>
  <si>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</si>
  <si>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</si>
  <si>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</si>
  <si>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</si>
  <si>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</si>
  <si>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</si>
  <si>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</si>
  <si>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</si>
  <si>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</si>
  <si>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</si>
  <si>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</si>
  <si>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</si>
  <si>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</si>
  <si>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</si>
  <si>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</si>
  <si>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</si>
  <si>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</si>
  <si>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</si>
  <si>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</si>
  <si>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</si>
  <si>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</si>
  <si>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</si>
  <si>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</si>
  <si>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</si>
  <si>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</si>
  <si>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</si>
  <si>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</si>
  <si>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</si>
  <si>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</si>
  <si>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</si>
  <si>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</si>
  <si>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</si>
  <si>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</si>
  <si>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</si>
  <si>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</si>
  <si>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</si>
  <si>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</si>
  <si>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</si>
  <si>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</si>
  <si>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</si>
  <si>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</si>
  <si>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</si>
  <si>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</si>
  <si>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</si>
  <si>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</si>
  <si>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</si>
  <si>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</si>
  <si>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</si>
  <si>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</si>
  <si>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</si>
  <si>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</si>
  <si>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</si>
  <si>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</si>
  <si>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</si>
  <si>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</si>
  <si>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</si>
  <si>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</si>
  <si>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</si>
  <si>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</si>
  <si>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</si>
  <si>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</si>
  <si>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</si>
  <si>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</si>
  <si>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</si>
  <si>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</si>
  <si>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</si>
  <si>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</si>
  <si>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</si>
  <si>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</si>
  <si>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</si>
  <si>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</si>
  <si>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</si>
  <si>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</si>
  <si>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</si>
  <si>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</si>
  <si>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</si>
  <si>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</si>
  <si>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</si>
  <si>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</si>
  <si>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</si>
  <si>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</si>
  <si>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</si>
  <si>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</si>
  <si>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</si>
  <si>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</si>
  <si>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</si>
  <si>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</si>
  <si>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</si>
  <si>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</si>
  <si>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</si>
  <si>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</si>
  <si>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</si>
  <si>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</si>
  <si>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</si>
  <si>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</si>
  <si>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</si>
  <si>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</si>
  <si>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</si>
  <si>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</si>
  <si>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</si>
  <si>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</si>
  <si>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</si>
  <si>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</si>
  <si>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</si>
  <si>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</si>
  <si>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</si>
  <si>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</si>
  <si>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</si>
  <si>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</si>
  <si>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</si>
  <si>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</si>
  <si>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</si>
  <si>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</si>
  <si>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</si>
  <si>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</si>
  <si>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</si>
  <si>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</si>
  <si>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</si>
  <si>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</si>
  <si>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</si>
  <si>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</si>
  <si>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</si>
  <si>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</si>
  <si>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</si>
  <si>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</si>
  <si>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</si>
  <si>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</si>
  <si>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</si>
  <si>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</si>
  <si>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</si>
  <si>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</si>
  <si>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</si>
  <si>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</si>
  <si>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</si>
  <si>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</si>
  <si>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</si>
  <si>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</si>
  <si>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</si>
  <si>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</si>
  <si>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</si>
  <si>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</si>
  <si>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</si>
  <si>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</si>
  <si>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</si>
  <si>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</si>
  <si>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</si>
  <si>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</si>
  <si>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</si>
  <si>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</si>
  <si>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</si>
  <si>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</si>
  <si>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</si>
  <si>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</si>
  <si>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</si>
  <si>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</si>
  <si>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</si>
  <si>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</si>
  <si>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</si>
  <si>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</si>
  <si>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</si>
  <si>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</si>
  <si>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</si>
  <si>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</si>
  <si>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</si>
  <si>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</si>
  <si>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</si>
  <si>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</si>
  <si>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</si>
  <si>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</si>
  <si>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</si>
  <si>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</si>
  <si>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</si>
  <si>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</si>
  <si>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</si>
  <si>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</si>
  <si>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</si>
  <si>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</si>
  <si>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</si>
  <si>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</si>
  <si>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</si>
  <si>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</si>
  <si>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</si>
  <si>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</si>
  <si>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</si>
  <si>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</si>
  <si>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</si>
  <si>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</si>
  <si>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</si>
  <si>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</si>
  <si>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</si>
  <si>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</si>
  <si>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</si>
  <si>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</si>
  <si>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</si>
  <si>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</si>
  <si>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</si>
  <si>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</si>
  <si>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</si>
  <si>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</si>
  <si>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</si>
  <si>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</si>
  <si>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</si>
  <si>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</si>
  <si>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</si>
  <si>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</si>
  <si>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</si>
  <si>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</si>
  <si>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</si>
  <si>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</si>
  <si>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</si>
  <si>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</si>
  <si>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</si>
  <si>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</si>
  <si>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</si>
  <si>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</si>
  <si>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</si>
  <si>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</si>
  <si>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</si>
  <si>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</si>
  <si>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</si>
  <si>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</si>
  <si>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</si>
  <si>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</si>
  <si>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</si>
  <si>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</si>
  <si>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</si>
  <si>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</si>
  <si>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</si>
  <si>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</si>
  <si>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</si>
  <si>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</si>
  <si>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</si>
  <si>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</si>
  <si>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</si>
  <si>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</si>
  <si>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</si>
  <si>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</si>
  <si>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</si>
  <si>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</si>
  <si>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</si>
  <si>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</si>
  <si>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</si>
  <si>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</si>
  <si>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</si>
  <si>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</si>
  <si>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</si>
  <si>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</si>
  <si>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</si>
  <si>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</si>
  <si>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</si>
  <si>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</si>
  <si>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</si>
  <si>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</si>
  <si>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</si>
  <si>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</si>
  <si>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</si>
  <si>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</si>
  <si>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</si>
  <si>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</si>
  <si>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</si>
  <si>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</si>
  <si>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</si>
  <si>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</si>
  <si>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</si>
  <si>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</si>
  <si>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</si>
  <si>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</si>
  <si>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</si>
  <si>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</si>
  <si>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</si>
  <si>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</si>
  <si>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</si>
  <si>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</si>
  <si>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</si>
  <si>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</si>
  <si>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</si>
  <si>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</si>
  <si>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</si>
  <si>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</si>
  <si>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</si>
  <si>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</si>
  <si>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</si>
  <si>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</si>
  <si>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</si>
  <si>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</si>
  <si>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</si>
  <si>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</si>
  <si>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</si>
  <si>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</si>
  <si>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</si>
  <si>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</si>
  <si>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</si>
  <si>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</si>
  <si>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</si>
  <si>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</si>
  <si>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</si>
  <si>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</si>
  <si>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</si>
  <si>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</si>
  <si>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</si>
  <si>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</si>
  <si>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</si>
  <si>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</si>
  <si>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</si>
  <si>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</si>
  <si>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</si>
  <si>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</si>
  <si>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</si>
  <si>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</si>
  <si>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</si>
  <si>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</si>
  <si>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</si>
  <si>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</si>
  <si>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</si>
  <si>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</si>
  <si>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</si>
  <si>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</si>
  <si>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</si>
  <si>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</si>
  <si>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</si>
  <si>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</si>
  <si>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</si>
  <si>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</si>
  <si>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</si>
  <si>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</si>
  <si>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</si>
  <si>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</si>
  <si>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</si>
  <si>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</si>
  <si>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</si>
  <si>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</si>
  <si>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</si>
  <si>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</si>
  <si>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</si>
  <si>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</si>
  <si>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</si>
  <si>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</si>
  <si>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</si>
  <si>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</si>
  <si>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</si>
  <si>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</si>
  <si>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</si>
  <si>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</si>
  <si>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</si>
  <si>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</si>
  <si>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</si>
  <si>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</si>
  <si>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</si>
  <si>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</si>
  <si>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</si>
  <si>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</si>
  <si>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</si>
  <si>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</si>
  <si>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</si>
  <si>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</si>
  <si>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</si>
  <si>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</si>
  <si>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</si>
  <si>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</si>
  <si>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</si>
  <si>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</si>
  <si>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</si>
  <si>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</si>
  <si>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</si>
  <si>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</si>
  <si>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</si>
  <si>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</si>
  <si>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</si>
  <si>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</si>
  <si>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</si>
  <si>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</si>
  <si>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</si>
  <si>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</si>
  <si>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</si>
  <si>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</si>
  <si>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</si>
  <si>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</si>
  <si>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</si>
  <si>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</si>
  <si>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</si>
  <si>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</si>
  <si>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</si>
  <si>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</si>
  <si>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</si>
  <si>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</si>
  <si>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</si>
  <si>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</si>
  <si>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</si>
  <si>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</si>
  <si>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</si>
  <si>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</si>
  <si>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</si>
  <si>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</si>
  <si>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</si>
  <si>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</si>
  <si>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</si>
  <si>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</si>
  <si>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</si>
  <si>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</si>
  <si>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</si>
  <si>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</si>
  <si>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</si>
  <si>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</si>
  <si>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</si>
  <si>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</si>
  <si>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</si>
  <si>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</si>
  <si>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</si>
  <si>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</si>
  <si>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</si>
  <si>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</si>
  <si>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</si>
  <si>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</si>
  <si>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</si>
  <si>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</si>
  <si>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</si>
  <si>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</si>
  <si>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</si>
  <si>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</si>
  <si>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</si>
  <si>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</si>
  <si>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</si>
  <si>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</si>
  <si>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</si>
  <si>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</si>
  <si>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</si>
  <si>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</si>
  <si>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</si>
  <si>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</si>
  <si>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</si>
  <si>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</si>
  <si>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</si>
  <si>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</si>
  <si>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</si>
  <si>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</si>
  <si>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</si>
  <si>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</si>
  <si>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</si>
  <si>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</si>
  <si>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</si>
  <si>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</si>
  <si>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</si>
  <si>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</si>
  <si>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</si>
  <si>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</si>
  <si>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</si>
  <si>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</si>
  <si>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</si>
  <si>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</si>
  <si>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</si>
  <si>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</si>
  <si>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</si>
  <si>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</si>
  <si>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</si>
  <si>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</si>
  <si>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</si>
  <si>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</si>
  <si>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</si>
  <si>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</si>
  <si>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</si>
  <si>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</si>
  <si>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</si>
  <si>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</si>
  <si>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</si>
  <si>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</si>
  <si>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</si>
  <si>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</si>
  <si>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</si>
  <si>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</si>
  <si>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</si>
  <si>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</si>
  <si>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</si>
  <si>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</si>
  <si>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</si>
  <si>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</si>
  <si>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</si>
  <si>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</si>
  <si>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</si>
  <si>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</si>
  <si>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</si>
  <si>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</si>
  <si>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</si>
  <si>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</si>
  <si>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</si>
  <si>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</si>
  <si>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</si>
  <si>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</si>
  <si>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</si>
  <si>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</si>
  <si>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</si>
  <si>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</si>
  <si>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</si>
  <si>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</si>
  <si>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</si>
  <si>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</si>
  <si>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</si>
  <si>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</si>
  <si>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</si>
  <si>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</si>
  <si>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</si>
  <si>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</si>
  <si>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</si>
  <si>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</si>
  <si>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</si>
  <si>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</si>
  <si>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</si>
  <si>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</si>
  <si>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</si>
  <si>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</si>
  <si>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</si>
  <si>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</si>
  <si>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</si>
  <si>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</si>
  <si>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</si>
  <si>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</si>
  <si>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</si>
  <si>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</si>
  <si>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</si>
  <si>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</si>
  <si>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</si>
  <si>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</si>
  <si>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</si>
  <si>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</si>
  <si>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</si>
  <si>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</si>
  <si>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</si>
  <si>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</si>
  <si>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</si>
  <si>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</si>
  <si>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</si>
  <si>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</si>
  <si>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</si>
  <si>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</si>
  <si>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</si>
  <si>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</si>
  <si>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</si>
  <si>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</si>
  <si>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</si>
  <si>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</si>
  <si>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</si>
  <si>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</si>
  <si>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</si>
  <si>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</si>
  <si>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</si>
  <si>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</si>
  <si>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</si>
  <si>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</si>
  <si>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</si>
  <si>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</si>
  <si>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</si>
  <si>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</si>
  <si>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</si>
  <si>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</si>
  <si>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</si>
  <si>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</si>
  <si>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</si>
  <si>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</si>
  <si>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</si>
  <si>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</si>
  <si>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</si>
  <si>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</si>
  <si>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</si>
  <si>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</si>
  <si>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</si>
  <si>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</si>
  <si>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</si>
  <si>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</si>
  <si>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</si>
  <si>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</si>
  <si>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</si>
  <si>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</si>
  <si>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</si>
  <si>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</si>
  <si>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</si>
  <si>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</si>
  <si>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</si>
  <si>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</si>
  <si>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</si>
  <si>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</si>
  <si>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</si>
  <si>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</si>
  <si>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</si>
  <si>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</si>
  <si>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</si>
  <si>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</si>
  <si>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</si>
  <si>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</si>
  <si>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</si>
  <si>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</si>
  <si>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</si>
  <si>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</si>
  <si>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</si>
  <si>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</si>
  <si>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</si>
  <si>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</si>
  <si>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</si>
  <si>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</si>
  <si>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</si>
  <si>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</si>
  <si>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</si>
  <si>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</si>
  <si>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</si>
  <si>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</si>
  <si>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</si>
  <si>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</si>
  <si>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</si>
  <si>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</si>
  <si>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</si>
  <si>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</si>
  <si>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</si>
  <si>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</si>
  <si>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</si>
  <si>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</si>
  <si>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</si>
  <si>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</si>
  <si>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</si>
  <si>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</si>
  <si>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</si>
  <si>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</si>
  <si>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</si>
  <si>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</si>
  <si>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</si>
  <si>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</si>
  <si>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</si>
  <si>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</si>
  <si>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</si>
  <si>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</si>
  <si>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</si>
  <si>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</si>
  <si>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</si>
  <si>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</si>
  <si>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</si>
  <si>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</si>
  <si>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</si>
  <si>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</si>
  <si>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</si>
  <si>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</si>
  <si>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</si>
  <si>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</si>
  <si>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</si>
  <si>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</si>
  <si>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</si>
  <si>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</si>
  <si>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</si>
  <si>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</si>
  <si>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</si>
  <si>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</si>
  <si>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</si>
  <si>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</si>
  <si>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</si>
  <si>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</si>
  <si>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</si>
  <si>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</si>
  <si>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</si>
  <si>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</si>
  <si>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</si>
  <si>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</si>
  <si>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</si>
  <si>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</si>
  <si>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</si>
  <si>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</si>
  <si>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</si>
  <si>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</si>
  <si>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</si>
  <si>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</si>
  <si>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</si>
  <si>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</si>
  <si>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</si>
  <si>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</si>
  <si>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</si>
  <si>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</si>
  <si>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</si>
  <si>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</si>
  <si>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</si>
  <si>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</si>
  <si>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</si>
  <si>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</si>
  <si>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</si>
  <si>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</si>
  <si>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</si>
  <si>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</si>
  <si>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</si>
  <si>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</si>
  <si>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</si>
  <si>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</si>
  <si>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</si>
  <si>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</si>
  <si>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</si>
  <si>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</si>
  <si>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</si>
  <si>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</si>
  <si>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</si>
  <si>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</si>
  <si>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</si>
  <si>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</si>
  <si>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</si>
  <si>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</si>
  <si>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</si>
  <si>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</si>
  <si>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</si>
  <si>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</si>
  <si>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</si>
  <si>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</si>
  <si>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</si>
  <si>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</si>
  <si>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</si>
  <si>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</si>
  <si>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</si>
  <si>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</si>
  <si>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</si>
  <si>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</si>
  <si>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</si>
  <si>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</si>
  <si>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</si>
  <si>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</si>
  <si>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</si>
  <si>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</si>
  <si>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</si>
  <si>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</si>
  <si>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</si>
  <si>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</si>
  <si>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</si>
  <si>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</si>
  <si>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</si>
  <si>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</si>
  <si>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</si>
  <si>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</si>
  <si>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</si>
  <si>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</si>
  <si>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</si>
  <si>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</si>
  <si>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</si>
  <si>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</si>
  <si>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</si>
  <si>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</si>
  <si>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</si>
  <si>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</si>
  <si>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</si>
  <si>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</si>
  <si>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</si>
  <si>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</si>
  <si>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</si>
  <si>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</si>
  <si>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</si>
  <si>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</si>
  <si>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</si>
  <si>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</si>
  <si>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</si>
  <si>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</si>
  <si>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</si>
  <si>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</si>
  <si>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</si>
  <si>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</si>
  <si>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</si>
  <si>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</si>
  <si>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</si>
  <si>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</si>
  <si>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</si>
  <si>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</si>
  <si>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</si>
  <si>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</si>
  <si>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</si>
  <si>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</si>
  <si>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</si>
  <si>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</si>
  <si>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</si>
  <si>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</si>
  <si>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</si>
  <si>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</si>
  <si>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</si>
  <si>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</si>
  <si>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</si>
  <si>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</si>
  <si>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</si>
  <si>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</si>
  <si>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</si>
  <si>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</si>
  <si>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</si>
  <si>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</si>
  <si>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</si>
  <si>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</si>
  <si>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</si>
  <si>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</si>
  <si>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</si>
  <si>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</si>
  <si>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</si>
  <si>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</si>
  <si>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</si>
  <si>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</si>
  <si>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</si>
  <si>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</si>
  <si>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</si>
  <si>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</si>
  <si>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</si>
  <si>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</si>
  <si>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</si>
  <si>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</si>
  <si>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</si>
  <si>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</si>
  <si>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</si>
  <si>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</si>
  <si>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</si>
  <si>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</si>
  <si>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</si>
  <si>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</si>
  <si>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</si>
  <si>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</si>
  <si>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</si>
  <si>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</si>
  <si>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</si>
  <si>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</si>
  <si>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</si>
  <si>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</si>
  <si>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</si>
  <si>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</si>
  <si>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</si>
  <si>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</si>
  <si>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</si>
  <si>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</si>
  <si>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</si>
  <si>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</si>
  <si>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</si>
  <si>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</si>
  <si>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</si>
  <si>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</si>
  <si>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</si>
  <si>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</si>
  <si>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</si>
  <si>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</si>
  <si>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</si>
  <si>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</si>
  <si>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</si>
  <si>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</si>
  <si>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</si>
  <si>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</si>
  <si>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</si>
  <si>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</si>
  <si>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</si>
  <si>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</si>
  <si>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</si>
  <si>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</si>
  <si>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</si>
  <si>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</si>
  <si>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</si>
  <si>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</si>
  <si>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</si>
  <si>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</si>
  <si>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</si>
  <si>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</si>
  <si>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</si>
  <si>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</si>
  <si>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</si>
  <si>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</si>
  <si>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</si>
  <si>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</si>
  <si>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</si>
  <si>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</si>
  <si>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</si>
  <si>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</si>
  <si>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</si>
  <si>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</si>
  <si>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</si>
  <si>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</si>
  <si>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</si>
  <si>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</si>
  <si>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</si>
  <si>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</si>
  <si>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</si>
  <si>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</si>
  <si>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</si>
  <si>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</si>
  <si>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</si>
  <si>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</si>
  <si>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</si>
  <si>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</si>
  <si>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</si>
  <si>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</si>
  <si>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</si>
  <si>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</si>
  <si>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</si>
  <si>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</si>
  <si>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</si>
  <si>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</si>
  <si>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</si>
  <si>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</si>
  <si>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</si>
  <si>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</si>
  <si>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</si>
  <si>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</si>
  <si>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</si>
  <si>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</si>
  <si>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</si>
  <si>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</si>
  <si>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</si>
  <si>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</si>
  <si>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</si>
  <si>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</si>
  <si>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</si>
  <si>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</si>
  <si>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</si>
  <si>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</si>
  <si>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</si>
  <si>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</si>
  <si>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</si>
  <si>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</si>
  <si>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</si>
  <si>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</si>
  <si>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</si>
  <si>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</si>
  <si>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</si>
  <si>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</si>
  <si>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</si>
  <si>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</si>
  <si>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</si>
  <si>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</si>
  <si>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</si>
  <si>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</si>
  <si>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</si>
  <si>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</si>
  <si>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</si>
  <si>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</si>
  <si>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</si>
  <si>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</si>
  <si>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</si>
  <si>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</si>
  <si>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</si>
  <si>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</si>
  <si>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</si>
  <si>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</si>
  <si>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</si>
  <si>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</si>
  <si>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</si>
  <si>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</si>
  <si>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</si>
  <si>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</si>
  <si>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</si>
  <si>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</si>
  <si>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</si>
  <si>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</si>
  <si>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</si>
  <si>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</si>
  <si>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</si>
  <si>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</si>
  <si>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</si>
  <si>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</si>
  <si>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</si>
  <si>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</si>
  <si>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</si>
  <si>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</si>
  <si>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</si>
  <si>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</si>
  <si>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</si>
  <si>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</si>
  <si>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</si>
  <si>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</si>
  <si>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</si>
  <si>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</si>
  <si>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</si>
  <si>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</si>
  <si>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</si>
  <si>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</si>
  <si>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</si>
  <si>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</si>
  <si>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</si>
  <si>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</si>
  <si>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</si>
  <si>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</si>
  <si>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</si>
  <si>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</si>
  <si>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</si>
  <si>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</si>
  <si>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</si>
  <si>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</si>
  <si>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</si>
  <si>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</si>
  <si>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</si>
  <si>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</si>
  <si>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</si>
  <si>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</si>
  <si>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</si>
  <si>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</si>
  <si>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</si>
  <si>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</si>
  <si>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</si>
  <si>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</si>
  <si>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</si>
  <si>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</si>
  <si>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</si>
  <si>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</si>
  <si>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</si>
  <si>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</si>
  <si>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</si>
  <si>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</si>
  <si>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</si>
  <si>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</si>
  <si>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</si>
  <si>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</si>
  <si>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</si>
  <si>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</si>
  <si>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</si>
  <si>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</si>
  <si>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</si>
  <si>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</si>
  <si>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</si>
  <si>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</si>
  <si>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</si>
  <si>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</si>
  <si>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</si>
  <si>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</si>
  <si>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</si>
  <si>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</si>
  <si>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</si>
  <si>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</si>
  <si>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</si>
  <si>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</si>
  <si>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</si>
  <si>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</si>
  <si>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</si>
  <si>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</si>
  <si>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</si>
  <si>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</si>
  <si>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</si>
  <si>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</si>
  <si>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</si>
  <si>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</si>
  <si>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</si>
  <si>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</si>
  <si>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</si>
  <si>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</si>
  <si>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</si>
  <si>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</si>
  <si>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</si>
  <si>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</si>
  <si>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</si>
  <si>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</si>
  <si>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</si>
  <si>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</si>
  <si>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</si>
  <si>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</si>
  <si>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</si>
  <si>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</si>
  <si>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</si>
  <si>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</si>
  <si>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</si>
  <si>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</si>
  <si>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</si>
  <si>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</si>
  <si>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</si>
  <si>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</si>
  <si>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</si>
  <si>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</si>
  <si>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</si>
  <si>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</si>
  <si>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</si>
  <si>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</si>
  <si>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</si>
  <si>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</si>
  <si>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</si>
  <si>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</si>
  <si>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</si>
  <si>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</si>
  <si>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</si>
  <si>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</si>
  <si>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</si>
  <si>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</si>
  <si>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</si>
  <si>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</si>
  <si>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</si>
  <si>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</si>
  <si>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</si>
  <si>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</si>
  <si>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</si>
  <si>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</si>
  <si>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</si>
  <si>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</si>
  <si>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</si>
  <si>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</si>
  <si>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</si>
  <si>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</si>
  <si>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</si>
  <si>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</si>
  <si>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</si>
  <si>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</si>
  <si>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</si>
  <si>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</si>
  <si>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</si>
  <si>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</si>
  <si>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</si>
  <si>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</si>
  <si>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</si>
  <si>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</si>
  <si>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</si>
  <si>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</si>
  <si>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</si>
  <si>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</si>
  <si>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</si>
  <si>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</si>
  <si>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</si>
  <si>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</si>
  <si>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</si>
  <si>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</si>
  <si>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</si>
  <si>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</si>
  <si>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</si>
  <si>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</si>
  <si>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</si>
  <si>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</si>
  <si>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</si>
  <si>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</si>
  <si>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</si>
  <si>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</si>
  <si>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</si>
  <si>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</si>
  <si>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</si>
  <si>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</si>
  <si>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</si>
  <si>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</si>
  <si>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</si>
  <si>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</si>
  <si>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</si>
  <si>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</si>
  <si>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</si>
  <si>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</si>
  <si>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</si>
  <si>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</si>
  <si>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</si>
  <si>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</si>
  <si>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</si>
  <si>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</si>
  <si>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</si>
  <si>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</si>
  <si>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</si>
  <si>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</si>
  <si>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</si>
  <si>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</si>
  <si>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</si>
  <si>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</si>
  <si>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</si>
  <si>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</si>
  <si>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</si>
  <si>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</si>
  <si>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</si>
  <si>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</si>
  <si>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</si>
  <si>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</si>
  <si>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</si>
  <si>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</si>
  <si>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</si>
  <si>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</si>
  <si>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</si>
  <si>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</si>
  <si>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</si>
  <si>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</si>
  <si>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</si>
  <si>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</si>
  <si>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</si>
  <si>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</si>
  <si>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</si>
  <si>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</si>
  <si>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</si>
  <si>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</si>
  <si>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</si>
  <si>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</si>
  <si>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</si>
  <si>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</si>
  <si>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</si>
  <si>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</si>
  <si>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</si>
  <si>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</si>
  <si>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</si>
  <si>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</si>
  <si>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</si>
  <si>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</si>
  <si>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</si>
  <si>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</si>
  <si>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</si>
  <si>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</si>
  <si>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</si>
  <si>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</si>
  <si>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</si>
  <si>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</si>
  <si>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</si>
  <si>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</si>
  <si>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</si>
  <si>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</si>
  <si>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</si>
  <si>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</si>
  <si>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</si>
  <si>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</si>
  <si>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</si>
  <si>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</si>
  <si>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</si>
  <si>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</si>
  <si>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</si>
  <si>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</si>
  <si>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</si>
  <si>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</si>
  <si>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</si>
  <si>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</si>
  <si>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</si>
  <si>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</si>
  <si>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</si>
  <si>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</si>
  <si>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</si>
  <si>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</si>
  <si>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</si>
  <si>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</si>
  <si>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</si>
  <si>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</si>
  <si>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</si>
  <si>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</si>
  <si>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</si>
  <si>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</si>
  <si>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</si>
  <si>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</si>
  <si>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</si>
  <si>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</si>
  <si>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</si>
  <si>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</si>
  <si>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</si>
  <si>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</si>
  <si>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</si>
  <si>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</si>
  <si>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</si>
  <si>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</si>
  <si>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</si>
  <si>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</si>
  <si>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</si>
  <si>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</si>
  <si>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</si>
  <si>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</si>
  <si>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</si>
  <si>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</si>
  <si>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</si>
  <si>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</si>
  <si>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</si>
  <si>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</si>
  <si>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</si>
  <si>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</si>
  <si>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</si>
  <si>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</si>
  <si>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</si>
  <si>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</si>
  <si>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</si>
  <si>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</si>
  <si>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</si>
  <si>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</si>
  <si>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</si>
  <si>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</si>
  <si>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</si>
  <si>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</si>
  <si>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</si>
  <si>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</si>
  <si>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</si>
  <si>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</si>
  <si>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</si>
  <si>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</si>
  <si>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</si>
  <si>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</si>
  <si>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</si>
  <si>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</si>
  <si>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</si>
  <si>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</si>
  <si>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</si>
  <si>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</si>
  <si>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</si>
  <si>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</si>
  <si>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</si>
  <si>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</si>
  <si>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</si>
  <si>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</si>
  <si>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</si>
  <si>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</si>
  <si>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</si>
  <si>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</si>
  <si>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</si>
  <si>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</si>
  <si>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</si>
  <si>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</si>
  <si>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</si>
  <si>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</si>
  <si>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</si>
  <si>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</si>
  <si>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</si>
  <si>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</si>
  <si>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</si>
  <si>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</si>
  <si>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</si>
  <si>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</si>
  <si>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</si>
  <si>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</si>
  <si>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</si>
  <si>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</si>
  <si>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</si>
  <si>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</si>
  <si>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</si>
  <si>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</si>
  <si>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</si>
  <si>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</si>
  <si>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</si>
  <si>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</si>
  <si>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</si>
  <si>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</si>
  <si>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</si>
  <si>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</si>
  <si>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</si>
  <si>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</si>
  <si>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</si>
  <si>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</si>
  <si>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</si>
  <si>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</si>
  <si>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</si>
  <si>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</si>
  <si>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</si>
  <si>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</si>
  <si>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</si>
  <si>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</si>
  <si>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</si>
  <si>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</si>
  <si>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</si>
  <si>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</si>
  <si>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</si>
  <si>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</si>
  <si>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</si>
  <si>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</si>
  <si>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</si>
  <si>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</si>
  <si>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</si>
  <si>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</si>
  <si>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</si>
  <si>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</si>
  <si>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</si>
  <si>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</si>
  <si>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</si>
  <si>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</si>
  <si>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</si>
  <si>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</si>
  <si>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</si>
  <si>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</si>
  <si>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</si>
  <si>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</si>
  <si>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</si>
  <si>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</si>
  <si>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</si>
  <si>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</si>
  <si>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</si>
  <si>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</si>
  <si>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</si>
  <si>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</si>
  <si>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</si>
  <si>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</si>
  <si>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</si>
  <si>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</si>
  <si>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</si>
  <si>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</si>
  <si>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</si>
  <si>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</si>
  <si>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</si>
  <si>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</si>
  <si>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</si>
  <si>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</si>
  <si>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</si>
  <si>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</si>
  <si>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</si>
  <si>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</si>
  <si>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</si>
  <si>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</si>
  <si>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</si>
  <si>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</si>
  <si>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</si>
  <si>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</si>
  <si>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</si>
  <si>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</si>
  <si>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</si>
  <si>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</si>
  <si>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</si>
  <si>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</si>
  <si>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</si>
  <si>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</si>
  <si>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</si>
  <si>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</si>
  <si>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</si>
  <si>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</si>
  <si>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</si>
  <si>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</si>
  <si>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</si>
  <si>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</si>
  <si>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</si>
  <si>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</si>
  <si>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</si>
  <si>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</si>
  <si>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</si>
  <si>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</si>
  <si>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</si>
  <si>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</si>
  <si>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</si>
  <si>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</si>
  <si>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</si>
  <si>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</si>
  <si>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</si>
  <si>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</si>
  <si>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</si>
  <si>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</si>
  <si>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</si>
  <si>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</si>
  <si>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</si>
  <si>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</si>
  <si>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</si>
  <si>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</si>
  <si>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</si>
  <si>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</si>
  <si>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</si>
  <si>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</si>
  <si>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</si>
  <si>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</si>
  <si>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</si>
  <si>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</si>
  <si>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</si>
  <si>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</si>
  <si>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</si>
  <si>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</si>
  <si>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</si>
  <si>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</si>
  <si>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</si>
  <si>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</si>
  <si>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</si>
  <si>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</si>
  <si>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</si>
  <si>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</si>
  <si>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</si>
  <si>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</si>
  <si>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</si>
  <si>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</si>
  <si>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</si>
  <si>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</si>
  <si>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</si>
  <si>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</si>
  <si>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</si>
  <si>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</si>
  <si>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</si>
  <si>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</si>
  <si>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</si>
  <si>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</si>
  <si>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</si>
  <si>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</si>
  <si>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</si>
  <si>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</si>
  <si>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</si>
  <si>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</si>
  <si>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</si>
  <si>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</si>
  <si>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</si>
  <si>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</si>
  <si>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</si>
  <si>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</si>
  <si>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</si>
  <si>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</si>
  <si>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</si>
  <si>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</si>
  <si>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</si>
  <si>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</si>
  <si>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</si>
  <si>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</si>
  <si>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</si>
  <si>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</si>
  <si>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</si>
  <si>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</si>
  <si>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</si>
  <si>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</si>
  <si>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</si>
  <si>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</si>
  <si>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</si>
  <si>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</si>
  <si>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</si>
  <si>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</si>
  <si>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</si>
  <si>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</si>
  <si>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</si>
  <si>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</si>
  <si>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</si>
  <si>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</si>
  <si>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</si>
  <si>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</si>
  <si>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</si>
  <si>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</si>
  <si>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</si>
  <si>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</si>
  <si>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</si>
  <si>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</si>
  <si>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</si>
  <si>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</si>
  <si>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</si>
  <si>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</si>
  <si>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</si>
  <si>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</si>
  <si>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</si>
  <si>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</si>
  <si>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</si>
  <si>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</si>
  <si>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</si>
  <si>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</si>
  <si>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</si>
  <si>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</si>
  <si>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</si>
  <si>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</si>
  <si>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</si>
  <si>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</si>
  <si>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</si>
  <si>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</si>
  <si>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</si>
  <si>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</si>
  <si>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</si>
  <si>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</si>
  <si>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</si>
  <si>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</si>
  <si>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</si>
  <si>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</si>
  <si>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</si>
  <si>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</si>
  <si>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</si>
  <si>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</si>
  <si>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</si>
  <si>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</si>
  <si>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</si>
  <si>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</si>
  <si>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</si>
  <si>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</si>
  <si>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</si>
  <si>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</si>
  <si>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</si>
  <si>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</si>
  <si>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</si>
  <si>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</si>
  <si>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</si>
  <si>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</si>
  <si>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</si>
  <si>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</si>
  <si>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</si>
  <si>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</si>
  <si>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</si>
  <si>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</si>
  <si>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</si>
  <si>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</si>
  <si>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</si>
  <si>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</si>
  <si>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</si>
  <si>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</si>
  <si>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</si>
  <si>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</si>
  <si>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</si>
  <si>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</si>
  <si>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</si>
  <si>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</si>
  <si>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</si>
  <si>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</si>
  <si>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</si>
  <si>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</si>
  <si>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</si>
  <si>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</si>
  <si>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</si>
  <si>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</si>
  <si>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</si>
  <si>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</si>
  <si>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</si>
  <si>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</si>
  <si>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</si>
  <si>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</si>
  <si>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</si>
  <si>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</si>
  <si>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</si>
  <si>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</si>
  <si>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</si>
  <si>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</si>
  <si>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</si>
  <si>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</si>
  <si>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</si>
  <si>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</si>
  <si>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</si>
  <si>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</si>
  <si>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</si>
  <si>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</si>
  <si>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</si>
  <si>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</si>
  <si>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</si>
  <si>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</si>
  <si>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</si>
  <si>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</si>
  <si>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</si>
  <si>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</si>
  <si>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</si>
  <si>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</si>
  <si>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</si>
  <si>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</si>
  <si>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</si>
  <si>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</si>
  <si>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</si>
  <si>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</si>
  <si>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</si>
  <si>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</si>
  <si>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</si>
  <si>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</si>
  <si>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</si>
  <si>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</si>
  <si>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</si>
  <si>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</si>
  <si>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</si>
  <si>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</si>
  <si>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</si>
  <si>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</si>
  <si>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</si>
  <si>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</si>
  <si>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</si>
  <si>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</si>
  <si>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</si>
  <si>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</si>
  <si>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</si>
  <si>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</si>
  <si>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</si>
  <si>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</si>
  <si>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</si>
  <si>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</si>
  <si>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</si>
  <si>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</si>
  <si>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</si>
  <si>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</si>
  <si>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</si>
  <si>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</si>
  <si>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</si>
  <si>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</si>
  <si>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</si>
  <si>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</si>
  <si>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</si>
  <si>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</si>
  <si>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</si>
  <si>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</si>
  <si>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</si>
  <si>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</si>
  <si>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</si>
  <si>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</si>
  <si>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</si>
  <si>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</si>
  <si>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</si>
  <si>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</si>
  <si>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</si>
  <si>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</si>
  <si>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</si>
  <si>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</si>
  <si>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</si>
  <si>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</si>
  <si>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</si>
  <si>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</si>
  <si>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</si>
  <si>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</si>
  <si>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</si>
  <si>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</si>
  <si>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</si>
  <si>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</si>
  <si>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</si>
  <si>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</si>
  <si>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</si>
  <si>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</si>
  <si>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</si>
  <si>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</si>
  <si>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</si>
  <si>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</si>
  <si>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</si>
  <si>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</si>
  <si>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</si>
  <si>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</si>
  <si>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</si>
  <si>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</si>
  <si>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</si>
  <si>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</si>
  <si>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</si>
  <si>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</si>
  <si>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</si>
  <si>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</si>
  <si>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</si>
  <si>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</si>
  <si>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</si>
  <si>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</si>
  <si>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</si>
  <si>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</si>
  <si>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</si>
  <si>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</si>
  <si>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</si>
  <si>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</si>
  <si>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</si>
  <si>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</si>
  <si>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</si>
  <si>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</si>
  <si>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</si>
  <si>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</si>
  <si>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</si>
  <si>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</si>
  <si>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</si>
  <si>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</si>
  <si>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</si>
  <si>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</si>
  <si>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</si>
  <si>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</si>
  <si>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</si>
  <si>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</si>
  <si>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</si>
  <si>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</si>
  <si>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</si>
  <si>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</si>
  <si>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</si>
  <si>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</si>
  <si>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</si>
  <si>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</si>
  <si>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</si>
  <si>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</si>
  <si>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</si>
  <si>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</si>
  <si>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</si>
  <si>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</si>
  <si>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</si>
  <si>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</si>
  <si>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</si>
  <si>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</si>
  <si>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</si>
  <si>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</si>
  <si>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</si>
  <si>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</si>
  <si>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</si>
  <si>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</si>
  <si>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</si>
  <si>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</si>
  <si>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</si>
  <si>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</si>
  <si>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</si>
  <si>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</si>
  <si>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</si>
  <si>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</si>
  <si>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</si>
  <si>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</si>
  <si>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</si>
  <si>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</si>
  <si>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</si>
  <si>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</si>
  <si>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</si>
  <si>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</si>
  <si>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</si>
  <si>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</si>
  <si>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</si>
  <si>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</si>
  <si>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</si>
  <si>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</si>
  <si>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</si>
  <si>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</si>
  <si>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</si>
  <si>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</si>
  <si>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</si>
  <si>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</si>
  <si>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</si>
  <si>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</si>
  <si>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</si>
  <si>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</si>
  <si>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</si>
  <si>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</si>
  <si>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</si>
  <si>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</si>
  <si>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</si>
  <si>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</si>
  <si>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</si>
  <si>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</si>
  <si>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</si>
  <si>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</si>
  <si>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</si>
  <si>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</si>
  <si>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</si>
  <si>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</si>
  <si>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</si>
  <si>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</si>
  <si>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</si>
  <si>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</si>
  <si>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</si>
  <si>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</si>
  <si>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</si>
  <si>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</si>
  <si>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</si>
  <si>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</si>
  <si>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</si>
  <si>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</si>
  <si>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</si>
  <si>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</si>
  <si>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</si>
  <si>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</si>
  <si>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</si>
  <si>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</si>
  <si>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</si>
  <si>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</si>
  <si>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</si>
  <si>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</si>
  <si>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</si>
  <si>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</si>
  <si>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</si>
  <si>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</si>
  <si>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</si>
  <si>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</si>
  <si>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</si>
  <si>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</si>
  <si>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</si>
  <si>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</si>
  <si>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</si>
  <si>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</si>
  <si>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</si>
  <si>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</si>
  <si>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</si>
  <si>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</si>
  <si>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</si>
  <si>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</si>
  <si>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</si>
  <si>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</si>
  <si>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</si>
  <si>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</si>
  <si>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</si>
  <si>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</si>
  <si>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</si>
  <si>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</si>
  <si>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</si>
  <si>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</si>
  <si>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</si>
  <si>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</si>
  <si>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</si>
  <si>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</si>
  <si>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</si>
  <si>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</si>
  <si>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</si>
  <si>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</si>
  <si>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</si>
  <si>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</si>
  <si>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</si>
  <si>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</si>
  <si>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</si>
  <si>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</si>
  <si>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</si>
  <si>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</si>
  <si>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</si>
  <si>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</si>
  <si>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</si>
  <si>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</si>
  <si>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</si>
  <si>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</si>
  <si>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</si>
  <si>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</si>
  <si>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</si>
  <si>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</si>
  <si>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</si>
  <si>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</si>
  <si>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</si>
  <si>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</si>
  <si>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</si>
  <si>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</si>
  <si>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</si>
  <si>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</si>
  <si>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</si>
  <si>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</si>
  <si>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</si>
  <si>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</si>
  <si>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</si>
  <si>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</si>
  <si>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</si>
  <si>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</si>
  <si>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</si>
  <si>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</si>
  <si>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</si>
  <si>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</si>
  <si>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</si>
  <si>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</si>
  <si>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</si>
  <si>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</si>
  <si>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</si>
  <si>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</si>
  <si>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</si>
  <si>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</si>
  <si>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</si>
  <si>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</si>
  <si>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</si>
  <si>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</si>
  <si>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</si>
  <si>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</si>
  <si>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</si>
  <si>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</si>
  <si>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</si>
  <si>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</si>
  <si>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</si>
  <si>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</si>
  <si>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</si>
  <si>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</si>
  <si>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</si>
  <si>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</si>
  <si>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</si>
  <si>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</si>
  <si>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</si>
  <si>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</si>
  <si>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</si>
  <si>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</si>
  <si>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</si>
  <si>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</si>
  <si>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</si>
  <si>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</si>
  <si>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</si>
  <si>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</si>
  <si>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</si>
  <si>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</si>
  <si>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</si>
  <si>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</si>
  <si>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</si>
  <si>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</si>
  <si>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</si>
  <si>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</si>
  <si>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</si>
  <si>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</si>
  <si>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</si>
  <si>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</si>
  <si>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</si>
  <si>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</si>
  <si>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</si>
  <si>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</si>
  <si>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</si>
  <si>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</si>
  <si>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</si>
  <si>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</si>
  <si>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</si>
  <si>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</si>
  <si>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</si>
  <si>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</si>
  <si>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</si>
  <si>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</si>
  <si>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</si>
  <si>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</si>
  <si>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</si>
  <si>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</si>
  <si>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</si>
  <si>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</si>
  <si>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</si>
  <si>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</si>
  <si>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</si>
  <si>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</si>
  <si>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</si>
  <si>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</si>
  <si>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</si>
  <si>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</si>
  <si>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</si>
  <si>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</si>
  <si>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</si>
  <si>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</si>
  <si>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</si>
  <si>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</si>
  <si>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</si>
  <si>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</si>
  <si>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</si>
  <si>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</si>
  <si>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</si>
  <si>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</si>
  <si>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</si>
  <si>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</si>
  <si>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</si>
  <si>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</si>
  <si>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</si>
  <si>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</si>
  <si>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</si>
  <si>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</si>
  <si>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</si>
  <si>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</si>
  <si>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</si>
  <si>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</si>
  <si>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</si>
  <si>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</si>
  <si>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</si>
  <si>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</si>
  <si>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</si>
  <si>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</si>
  <si>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</si>
  <si>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</si>
  <si>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</si>
  <si>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</si>
  <si>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</si>
  <si>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</si>
  <si>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</si>
  <si>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</si>
  <si>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</si>
  <si>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</si>
  <si>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</si>
  <si>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</si>
  <si>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</si>
  <si>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</si>
  <si>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</si>
  <si>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</si>
  <si>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</si>
  <si>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</si>
  <si>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</si>
  <si>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</si>
  <si>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</si>
  <si>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</si>
  <si>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</si>
  <si>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</si>
  <si>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</si>
  <si>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</si>
  <si>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</si>
  <si>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</si>
  <si>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</si>
  <si>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</si>
  <si>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</si>
  <si>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</si>
  <si>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</si>
  <si>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</si>
  <si>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</si>
  <si>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</si>
  <si>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</si>
  <si>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</si>
  <si>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</si>
  <si>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</si>
  <si>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</si>
  <si>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</si>
  <si>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</si>
  <si>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</si>
  <si>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</si>
  <si>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</si>
  <si>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</si>
  <si>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</si>
  <si>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</si>
  <si>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</si>
  <si>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</si>
  <si>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</si>
  <si>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</si>
  <si>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</si>
  <si>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</si>
  <si>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</si>
  <si>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</si>
  <si>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</si>
  <si>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</si>
  <si>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</si>
  <si>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</si>
  <si>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</si>
  <si>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</si>
  <si>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</si>
  <si>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</si>
  <si>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</si>
  <si>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</si>
  <si>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</si>
  <si>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</si>
  <si>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</si>
  <si>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</si>
  <si>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</si>
  <si>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</si>
  <si>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</si>
  <si>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</si>
  <si>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</si>
  <si>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</si>
  <si>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</si>
  <si>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</si>
  <si>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</si>
  <si>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</si>
  <si>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</si>
  <si>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</si>
  <si>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</si>
  <si>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</si>
  <si>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</si>
  <si>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</si>
  <si>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</si>
  <si>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</si>
  <si>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</si>
  <si>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</si>
  <si>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</si>
  <si>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</si>
  <si>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</si>
  <si>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</si>
  <si>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</si>
  <si>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</si>
  <si>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</si>
  <si>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</si>
  <si>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</si>
  <si>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</si>
  <si>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</si>
  <si>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</si>
  <si>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</si>
  <si>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</si>
  <si>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</si>
  <si>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</si>
  <si>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</si>
  <si>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</si>
  <si>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</si>
  <si>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</si>
  <si>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</si>
  <si>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</si>
  <si>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</si>
  <si>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</si>
  <si>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</si>
  <si>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</si>
  <si>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</si>
  <si>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</si>
  <si>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</si>
  <si>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</si>
  <si>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</si>
  <si>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</si>
  <si>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</si>
  <si>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</si>
  <si>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</si>
  <si>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</si>
  <si>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</si>
  <si>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</si>
  <si>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</si>
  <si>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</si>
  <si>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</si>
  <si>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</si>
  <si>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</si>
  <si>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</si>
  <si>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</si>
  <si>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</si>
  <si>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</si>
  <si>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</si>
  <si>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</si>
  <si>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</si>
  <si>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</si>
  <si>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</si>
  <si>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</si>
  <si>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</si>
  <si>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</si>
  <si>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</si>
  <si>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</si>
  <si>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</si>
  <si>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</si>
  <si>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</si>
  <si>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</si>
  <si>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</si>
  <si>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</si>
  <si>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</si>
  <si>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</si>
  <si>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</si>
  <si>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</si>
  <si>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</si>
  <si>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</si>
  <si>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</si>
  <si>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</si>
  <si>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</si>
  <si>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</si>
  <si>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</si>
  <si>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</si>
  <si>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</si>
  <si>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</si>
  <si>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</si>
  <si>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</si>
  <si>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</si>
  <si>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</si>
  <si>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</si>
  <si>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</si>
  <si>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</si>
  <si>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</si>
  <si>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</si>
  <si>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</si>
  <si>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</si>
  <si>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</si>
  <si>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</si>
  <si>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</si>
  <si>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</si>
  <si>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</si>
  <si>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</si>
  <si>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</si>
  <si>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</si>
  <si>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</si>
  <si>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</si>
  <si>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</si>
  <si>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</si>
  <si>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</si>
  <si>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</si>
  <si>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</si>
  <si>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</si>
  <si>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</si>
  <si>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</si>
  <si>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</si>
  <si>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</si>
  <si>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</si>
  <si>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</si>
  <si>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</si>
  <si>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</si>
  <si>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</si>
  <si>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</si>
  <si>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</si>
  <si>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</si>
  <si>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</si>
  <si>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</si>
  <si>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</si>
  <si>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</si>
  <si>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</si>
  <si>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</si>
  <si>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</si>
  <si>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</si>
  <si>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</si>
  <si>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</si>
  <si>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</si>
  <si>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</si>
  <si>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</si>
  <si>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</si>
  <si>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</si>
  <si>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</si>
  <si>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</si>
  <si>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</si>
  <si>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</si>
  <si>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</si>
  <si>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</si>
  <si>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</si>
  <si>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</si>
  <si>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</si>
  <si>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</si>
  <si>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</si>
  <si>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</si>
  <si>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</si>
  <si>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</si>
  <si>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</si>
  <si>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</si>
  <si>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</si>
  <si>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</si>
  <si>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</si>
  <si>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</si>
  <si>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</si>
  <si>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</si>
  <si>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</si>
  <si>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</si>
  <si>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</si>
  <si>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</si>
  <si>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</si>
  <si>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</si>
  <si>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</si>
  <si>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</si>
  <si>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</si>
  <si>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</si>
  <si>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</si>
  <si>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</si>
  <si>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</si>
  <si>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</si>
  <si>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</si>
  <si>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</si>
  <si>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</si>
  <si>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</si>
  <si>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</si>
  <si>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</si>
  <si>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</si>
  <si>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</si>
  <si>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</si>
  <si>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</si>
  <si>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</si>
  <si>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</si>
  <si>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</si>
  <si>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</si>
  <si>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</si>
  <si>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</si>
  <si>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</si>
  <si>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</si>
  <si>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</si>
  <si>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</si>
  <si>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</si>
  <si>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</si>
  <si>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</si>
  <si>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</si>
  <si>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</si>
  <si>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</si>
  <si>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</si>
  <si>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</si>
  <si>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</si>
  <si>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</si>
  <si>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</si>
  <si>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</si>
  <si>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</si>
  <si>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</si>
  <si>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</si>
  <si>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</si>
  <si>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</si>
  <si>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</si>
  <si>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</si>
  <si>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</si>
  <si>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</si>
  <si>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</si>
  <si>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</si>
  <si>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</si>
  <si>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</si>
  <si>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</si>
  <si>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</si>
  <si>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</si>
  <si>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</si>
  <si>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</si>
  <si>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</si>
  <si>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</si>
  <si>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</si>
  <si>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</si>
  <si>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</si>
  <si>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</si>
  <si>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</si>
  <si>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</si>
  <si>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</si>
  <si>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</si>
  <si>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</si>
  <si>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</si>
  <si>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</si>
  <si>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</si>
  <si>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</si>
  <si>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</si>
  <si>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</si>
  <si>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</si>
  <si>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</si>
  <si>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</si>
  <si>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</si>
  <si>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</si>
  <si>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</si>
  <si>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</si>
  <si>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</si>
  <si>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</si>
  <si>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</si>
  <si>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</si>
  <si>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</si>
  <si>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</si>
  <si>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</si>
  <si>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</si>
  <si>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</si>
  <si>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</si>
  <si>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</si>
  <si>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</si>
  <si>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</si>
  <si>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</si>
  <si>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</si>
  <si>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</si>
  <si>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</si>
  <si>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</si>
  <si>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</si>
  <si>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</si>
  <si>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</si>
  <si>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</si>
  <si>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</si>
  <si>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</si>
  <si>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</si>
  <si>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</si>
  <si>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</si>
  <si>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</si>
  <si>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</si>
  <si>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</si>
  <si>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</si>
  <si>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</si>
  <si>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</si>
  <si>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</si>
  <si>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</si>
  <si>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</si>
  <si>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</si>
  <si>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</si>
  <si>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</si>
  <si>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</si>
  <si>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</si>
  <si>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</si>
  <si>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</si>
  <si>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</si>
  <si>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</si>
  <si>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</si>
  <si>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</si>
  <si>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</si>
  <si>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</si>
  <si>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</si>
  <si>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</si>
  <si>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</si>
  <si>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</si>
  <si>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</si>
  <si>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</si>
  <si>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</si>
  <si>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</si>
  <si>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</si>
  <si>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</si>
  <si>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</si>
  <si>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</si>
  <si>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</si>
  <si>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</si>
  <si>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</si>
  <si>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</si>
  <si>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</si>
  <si>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</si>
  <si>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</si>
  <si>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</si>
  <si>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</si>
  <si>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</si>
  <si>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</si>
  <si>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</si>
  <si>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</si>
  <si>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</si>
  <si>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</si>
  <si>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</si>
  <si>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</si>
  <si>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</si>
  <si>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</si>
  <si>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</si>
  <si>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</si>
  <si>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</si>
  <si>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</si>
  <si>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</si>
  <si>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</si>
  <si>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</si>
  <si>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</si>
  <si>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</si>
  <si>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</si>
  <si>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</si>
  <si>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</si>
  <si>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</si>
  <si>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</si>
  <si>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</si>
  <si>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</si>
  <si>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</si>
  <si>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</si>
  <si>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</si>
  <si>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</si>
  <si>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</si>
  <si>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</si>
  <si>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</si>
  <si>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</si>
  <si>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</si>
  <si>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</si>
  <si>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</si>
  <si>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</si>
  <si>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</si>
  <si>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</si>
  <si>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</si>
  <si>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</si>
  <si>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</si>
  <si>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</si>
  <si>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</si>
  <si>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</si>
  <si>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</si>
  <si>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</si>
  <si>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</si>
  <si>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</si>
  <si>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</si>
  <si>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</si>
  <si>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</si>
  <si>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</si>
  <si>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</si>
  <si>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</si>
  <si>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</si>
  <si>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</si>
  <si>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</si>
  <si>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</si>
  <si>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</si>
  <si>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</si>
  <si>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</si>
  <si>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</si>
  <si>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</si>
  <si>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</si>
  <si>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</si>
  <si>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</si>
  <si>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</si>
  <si>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</si>
  <si>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</si>
  <si>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</si>
  <si>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</si>
  <si>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</si>
  <si>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</si>
  <si>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</si>
  <si>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</si>
  <si>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</si>
  <si>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</si>
  <si>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</si>
  <si>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</si>
  <si>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</si>
  <si>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</si>
  <si>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</si>
  <si>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</si>
  <si>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</si>
  <si>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</si>
  <si>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</si>
  <si>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</si>
  <si>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</si>
  <si>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</si>
  <si>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</si>
  <si>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</si>
  <si>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</si>
  <si>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</si>
  <si>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</si>
  <si>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</si>
  <si>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</si>
  <si>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</si>
  <si>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</si>
  <si>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</si>
  <si>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</si>
  <si>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</si>
  <si>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</si>
  <si>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</si>
  <si>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</si>
  <si>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</si>
  <si>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</si>
  <si>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</si>
  <si>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</si>
  <si>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</si>
  <si>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</si>
  <si>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</si>
  <si>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</si>
  <si>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</si>
  <si>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</si>
  <si>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</si>
  <si>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</si>
  <si>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</si>
  <si>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</si>
  <si>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</si>
  <si>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</si>
  <si>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</si>
  <si>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</si>
  <si>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</si>
  <si>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</si>
  <si>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</si>
  <si>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</si>
  <si>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</si>
  <si>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</si>
  <si>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</si>
  <si>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</si>
  <si>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</si>
  <si>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</si>
  <si>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</si>
  <si>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</si>
  <si>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</si>
  <si>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</si>
  <si>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</si>
  <si>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</si>
  <si>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</si>
  <si>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</si>
  <si>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</si>
  <si>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</si>
  <si>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</si>
  <si>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</si>
  <si>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</si>
  <si>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</si>
  <si>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</si>
  <si>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</si>
  <si>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</si>
  <si>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</si>
  <si>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</si>
  <si>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</si>
  <si>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</si>
  <si>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</si>
  <si>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</si>
  <si>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</si>
  <si>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</si>
  <si>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</si>
  <si>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</si>
  <si>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</si>
  <si>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</si>
  <si>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</si>
  <si>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</si>
  <si>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</si>
  <si>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</si>
  <si>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</si>
  <si>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</si>
  <si>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</si>
  <si>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</si>
  <si>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</si>
  <si>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</si>
  <si>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</si>
  <si>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</si>
  <si>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</si>
  <si>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</si>
  <si>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</si>
  <si>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</si>
  <si>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</si>
  <si>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</si>
  <si>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</si>
  <si>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</si>
  <si>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</si>
  <si>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</si>
  <si>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</si>
  <si>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</si>
  <si>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</si>
  <si>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</si>
  <si>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</si>
  <si>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</si>
  <si>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</si>
  <si>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</si>
  <si>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</si>
  <si>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</si>
  <si>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</si>
  <si>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</si>
  <si>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</si>
  <si>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</si>
  <si>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</si>
  <si>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</si>
  <si>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</si>
  <si>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</si>
  <si>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</si>
  <si>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</si>
  <si>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</si>
  <si>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</si>
  <si>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</si>
  <si>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</si>
  <si>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</si>
  <si>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</si>
  <si>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</si>
  <si>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</si>
  <si>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</si>
  <si>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</si>
  <si>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</si>
  <si>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</si>
  <si>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</si>
  <si>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</si>
  <si>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</si>
  <si>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</si>
  <si>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</si>
  <si>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</si>
  <si>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</si>
  <si>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</si>
  <si>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</si>
  <si>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</si>
  <si>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</si>
  <si>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</si>
  <si>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</si>
  <si>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</si>
  <si>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</si>
  <si>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</si>
  <si>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</si>
  <si>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</si>
  <si>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</si>
  <si>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</si>
  <si>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</si>
  <si>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</si>
  <si>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</si>
  <si>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</si>
  <si>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</si>
  <si>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</si>
  <si>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</si>
  <si>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</si>
  <si>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</si>
  <si>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</si>
  <si>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</si>
  <si>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</si>
  <si>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</si>
  <si>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</si>
  <si>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</si>
  <si>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</si>
  <si>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</si>
  <si>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</si>
  <si>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</si>
  <si>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</si>
  <si>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</si>
  <si>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</si>
  <si>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</si>
  <si>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</si>
  <si>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</si>
  <si>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</si>
  <si>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</si>
  <si>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</si>
  <si>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</si>
  <si>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</si>
  <si>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</si>
  <si>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</si>
  <si>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</si>
  <si>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</si>
  <si>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</si>
  <si>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</si>
  <si>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</si>
  <si>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</si>
  <si>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</si>
  <si>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</si>
  <si>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</si>
  <si>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</si>
  <si>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</si>
  <si>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</si>
  <si>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</si>
  <si>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</si>
  <si>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</si>
  <si>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</si>
  <si>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</si>
  <si>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</si>
  <si>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</si>
  <si>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</si>
  <si>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</si>
  <si>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</si>
  <si>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</si>
  <si>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</si>
  <si>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</si>
  <si>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</si>
  <si>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</si>
  <si>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</si>
  <si>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</si>
  <si>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</si>
  <si>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</si>
  <si>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</si>
  <si>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</si>
  <si>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</si>
  <si>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</si>
  <si>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</si>
  <si>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</si>
  <si>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</si>
  <si>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</si>
  <si>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</si>
  <si>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</si>
  <si>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</si>
  <si>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</si>
  <si>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</si>
  <si>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</si>
  <si>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</si>
  <si>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</si>
  <si>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</si>
  <si>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</si>
  <si>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</si>
  <si>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</si>
  <si>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</si>
  <si>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</si>
  <si>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</si>
  <si>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</si>
  <si>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</si>
  <si>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</si>
  <si>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</si>
  <si>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</si>
  <si>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</si>
  <si>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</si>
  <si>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</si>
  <si>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</si>
  <si>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</si>
  <si>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</si>
  <si>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</si>
  <si>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</si>
  <si>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</si>
  <si>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</si>
  <si>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</si>
  <si>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</si>
  <si>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</si>
  <si>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</si>
  <si>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</si>
  <si>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</si>
  <si>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</si>
  <si>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</si>
  <si>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</si>
  <si>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</si>
  <si>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</si>
  <si>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</si>
  <si>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</si>
  <si>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</si>
  <si>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</si>
  <si>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</si>
  <si>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</si>
  <si>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</si>
  <si>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</si>
  <si>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</si>
  <si>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</si>
  <si>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</si>
  <si>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</si>
  <si>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</si>
  <si>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</si>
  <si>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</si>
  <si>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</si>
  <si>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</si>
  <si>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</si>
  <si>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</si>
  <si>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</si>
  <si>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</si>
  <si>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</si>
  <si>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</si>
  <si>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</si>
  <si>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</si>
  <si>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</si>
  <si>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</si>
  <si>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</si>
  <si>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</si>
  <si>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</si>
  <si>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</si>
  <si>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</si>
  <si>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</si>
  <si>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</si>
  <si>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</si>
  <si>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</si>
  <si>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</si>
  <si>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</si>
  <si>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</si>
  <si>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</si>
  <si>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</si>
  <si>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</si>
  <si>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</si>
  <si>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</si>
  <si>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</si>
  <si>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</si>
  <si>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</si>
  <si>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</si>
  <si>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</si>
  <si>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</si>
  <si>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</si>
  <si>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</si>
  <si>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</si>
  <si>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</si>
  <si>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</si>
  <si>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</si>
  <si>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</si>
  <si>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</si>
  <si>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</si>
  <si>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</si>
  <si>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</si>
  <si>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</si>
  <si>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</si>
  <si>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</si>
  <si>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</si>
  <si>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</si>
  <si>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</si>
  <si>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</si>
  <si>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</si>
  <si>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</si>
  <si>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</si>
  <si>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</si>
  <si>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</si>
  <si>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</si>
  <si>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</si>
  <si>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</si>
  <si>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</si>
  <si>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</si>
  <si>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</si>
  <si>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</si>
  <si>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</si>
  <si>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</si>
  <si>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</si>
  <si>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</si>
  <si>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</si>
  <si>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</si>
  <si>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</si>
  <si>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</si>
  <si>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</si>
  <si>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</si>
  <si>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</si>
  <si>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</si>
  <si>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</si>
  <si>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</si>
  <si>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</si>
  <si>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</si>
  <si>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</si>
  <si>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</si>
  <si>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</si>
  <si>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</si>
  <si>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</si>
  <si>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</si>
  <si>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</si>
  <si>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</si>
  <si>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</si>
  <si>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</si>
  <si>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</si>
  <si>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</si>
  <si>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</si>
  <si>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</si>
  <si>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</si>
  <si>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</si>
  <si>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</si>
  <si>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</si>
  <si>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</si>
  <si>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</si>
  <si>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</si>
  <si>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</si>
  <si>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</si>
  <si>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</si>
  <si>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</si>
  <si>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</si>
  <si>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</si>
  <si>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</si>
  <si>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</si>
  <si>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</si>
  <si>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</si>
  <si>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</si>
  <si>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</si>
  <si>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</si>
  <si>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</si>
  <si>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</si>
  <si>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</si>
  <si>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</si>
  <si>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</si>
  <si>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</si>
  <si>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</si>
  <si>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</si>
  <si>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</si>
  <si>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</si>
  <si>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</si>
  <si>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</si>
  <si>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</si>
  <si>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</si>
  <si>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</si>
  <si>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</si>
  <si>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</si>
  <si>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</si>
  <si>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</si>
  <si>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</si>
  <si>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</si>
  <si>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</si>
  <si>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</si>
  <si>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</si>
  <si>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</si>
  <si>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</si>
  <si>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</si>
  <si>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</si>
  <si>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</si>
  <si>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</si>
  <si>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</si>
  <si>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</si>
  <si>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</si>
  <si>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</si>
  <si>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</si>
  <si>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</si>
  <si>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</si>
  <si>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</si>
  <si>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</si>
  <si>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</si>
  <si>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</si>
  <si>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</si>
  <si>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</si>
  <si>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</si>
  <si>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</si>
  <si>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</si>
  <si>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</si>
  <si>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</si>
  <si>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</si>
  <si>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</si>
  <si>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</si>
  <si>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</si>
  <si>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</si>
  <si>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</si>
  <si>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</si>
  <si>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</si>
  <si>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</si>
  <si>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</si>
  <si>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</si>
  <si>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</si>
  <si>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</si>
  <si>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</si>
  <si>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</si>
  <si>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</si>
  <si>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</si>
  <si>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</si>
  <si>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</si>
  <si>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</si>
  <si>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</si>
  <si>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</si>
  <si>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</si>
  <si>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</si>
  <si>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</si>
  <si>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</si>
  <si>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</si>
  <si>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</si>
  <si>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</si>
  <si>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</si>
  <si>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</si>
  <si>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</si>
  <si>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</si>
  <si>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</si>
  <si>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</si>
  <si>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</si>
  <si>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</si>
  <si>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</si>
  <si>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</si>
  <si>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</si>
  <si>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</si>
  <si>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</si>
  <si>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</si>
  <si>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</si>
  <si>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</si>
  <si>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</si>
  <si>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</si>
  <si>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</si>
  <si>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</si>
  <si>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</si>
  <si>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</si>
  <si>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</si>
  <si>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</si>
  <si>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</si>
  <si>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</si>
  <si>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</si>
  <si>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</si>
  <si>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</si>
  <si>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</si>
  <si>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</si>
  <si>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</si>
  <si>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</si>
  <si>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</si>
  <si>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</si>
  <si>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</si>
  <si>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</si>
  <si>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</si>
  <si>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</si>
  <si>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</si>
  <si>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</si>
  <si>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</si>
  <si>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</si>
  <si>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</si>
  <si>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</si>
  <si>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</si>
  <si>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</si>
  <si>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</si>
  <si>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</si>
  <si>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</si>
  <si>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</si>
  <si>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</si>
  <si>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</si>
  <si>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</si>
  <si>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</si>
  <si>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</si>
  <si>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</si>
  <si>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</si>
  <si>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</si>
  <si>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</si>
  <si>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</si>
  <si>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</si>
  <si>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</si>
  <si>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</si>
  <si>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</si>
  <si>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</si>
  <si>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</si>
  <si>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</si>
  <si>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</si>
  <si>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</si>
  <si>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</si>
  <si>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</si>
  <si>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</si>
  <si>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</si>
  <si>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</si>
  <si>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</si>
  <si>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</si>
  <si>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</si>
  <si>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</si>
  <si>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</si>
  <si>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</si>
  <si>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</si>
  <si>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</si>
  <si>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</si>
  <si>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</si>
  <si>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</si>
  <si>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</si>
  <si>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</si>
  <si>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</si>
  <si>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</si>
  <si>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</si>
  <si>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</si>
  <si>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</si>
  <si>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</si>
  <si>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</si>
  <si>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</si>
  <si>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</si>
  <si>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</si>
  <si>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</si>
  <si>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</si>
  <si>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</si>
  <si>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</si>
  <si>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</si>
  <si>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</si>
  <si>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</si>
  <si>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</si>
  <si>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</si>
  <si>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</si>
  <si>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</si>
  <si>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</si>
  <si>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</si>
  <si>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</si>
  <si>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</si>
  <si>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</si>
  <si>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</si>
  <si>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</si>
  <si>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</si>
  <si>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</si>
  <si>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</si>
  <si>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</si>
  <si>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</si>
  <si>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</si>
  <si>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</si>
  <si>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</si>
  <si>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</si>
  <si>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</si>
  <si>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</si>
  <si>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</si>
  <si>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</si>
  <si>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</si>
  <si>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</si>
  <si>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</si>
  <si>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</si>
  <si>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</si>
  <si>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</si>
  <si>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</si>
  <si>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</si>
  <si>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</si>
  <si>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</si>
  <si>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</si>
  <si>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</si>
  <si>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</si>
  <si>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</si>
  <si>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</si>
  <si>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</si>
  <si>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</si>
  <si>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</si>
  <si>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</si>
  <si>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</si>
  <si>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</si>
  <si>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</si>
  <si>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</si>
  <si>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</si>
  <si>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</si>
  <si>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</si>
  <si>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</si>
  <si>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</si>
  <si>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</si>
  <si>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</si>
  <si>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</si>
  <si>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</si>
  <si>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</si>
  <si>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</si>
  <si>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</si>
  <si>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</si>
  <si>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</si>
  <si>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</si>
  <si>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</si>
  <si>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</si>
  <si>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</si>
  <si>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</si>
  <si>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</si>
  <si>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</si>
  <si>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</si>
  <si>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</si>
  <si>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</si>
  <si>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</si>
  <si>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</si>
  <si>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</si>
  <si>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</si>
  <si>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</si>
  <si>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</si>
  <si>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</si>
  <si>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</si>
  <si>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</si>
  <si>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</si>
  <si>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</si>
  <si>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</si>
  <si>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</si>
  <si>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</si>
  <si>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</si>
  <si>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</si>
  <si>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</si>
  <si>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</si>
  <si>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</si>
  <si>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</si>
  <si>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</si>
  <si>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</si>
  <si>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</si>
  <si>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</si>
  <si>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</si>
  <si>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</si>
  <si>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</si>
  <si>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</si>
  <si>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</si>
  <si>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</si>
  <si>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</si>
  <si>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</si>
  <si>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</si>
  <si>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</si>
  <si>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</si>
  <si>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</si>
  <si>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</si>
  <si>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</si>
  <si>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</si>
  <si>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</si>
  <si>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</si>
  <si>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</si>
  <si>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</si>
  <si>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</si>
  <si>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</si>
  <si>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</si>
  <si>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</si>
  <si>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</si>
  <si>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</si>
  <si>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</si>
  <si>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</si>
  <si>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</si>
  <si>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</si>
  <si>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</si>
  <si>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</si>
  <si>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</si>
  <si>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</si>
  <si>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</si>
  <si>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</si>
  <si>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</si>
  <si>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</si>
  <si>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</si>
  <si>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</si>
  <si>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</si>
  <si>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</si>
  <si>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</si>
  <si>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</si>
  <si>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</si>
  <si>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</si>
  <si>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</si>
  <si>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</si>
  <si>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</si>
  <si>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</si>
  <si>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</si>
  <si>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</si>
  <si>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</si>
  <si>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</si>
  <si>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</si>
  <si>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</si>
  <si>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</si>
  <si>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</si>
  <si>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</si>
  <si>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</si>
  <si>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</si>
  <si>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</si>
  <si>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</si>
  <si>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</si>
  <si>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</si>
  <si>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</si>
  <si>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</si>
  <si>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</si>
  <si>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</si>
  <si>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</si>
  <si>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</si>
  <si>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</si>
  <si>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</si>
  <si>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</si>
  <si>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</si>
  <si>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</si>
  <si>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</si>
  <si>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</si>
  <si>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</si>
  <si>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</si>
  <si>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</si>
  <si>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</si>
  <si>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</si>
  <si>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</si>
  <si>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</si>
  <si>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</si>
  <si>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</si>
  <si>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</si>
  <si>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</si>
  <si>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</si>
  <si>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</si>
  <si>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</si>
  <si>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</si>
  <si>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</si>
  <si>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</si>
  <si>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</si>
  <si>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</si>
  <si>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</si>
  <si>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</si>
  <si>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</si>
  <si>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</si>
  <si>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</si>
  <si>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</si>
  <si>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</si>
  <si>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</si>
  <si>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</si>
  <si>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</si>
  <si>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</si>
  <si>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</si>
  <si>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</si>
  <si>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</si>
  <si>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</si>
  <si>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</si>
  <si>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</si>
  <si>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</si>
  <si>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</si>
  <si>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</si>
  <si>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</si>
  <si>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</si>
  <si>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</si>
  <si>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</si>
  <si>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</si>
  <si>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</si>
  <si>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</si>
  <si>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</si>
  <si>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</si>
  <si>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</si>
  <si>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</si>
  <si>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</si>
  <si>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</si>
  <si>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</si>
  <si>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</si>
  <si>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</si>
  <si>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</si>
  <si>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</si>
  <si>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</si>
  <si>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</si>
  <si>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</si>
  <si>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</si>
  <si>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</si>
  <si>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</si>
  <si>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</si>
  <si>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</si>
  <si>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</si>
  <si>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</si>
  <si>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</si>
  <si>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</si>
  <si>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</si>
  <si>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</si>
  <si>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</si>
  <si>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</si>
  <si>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</si>
  <si>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</si>
  <si>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</si>
  <si>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</si>
  <si>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</si>
  <si>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</si>
  <si>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</si>
  <si>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</si>
  <si>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</si>
  <si>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</si>
  <si>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</si>
  <si>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</si>
  <si>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</si>
  <si>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</si>
  <si>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</si>
  <si>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</si>
  <si>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</si>
  <si>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</si>
  <si>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</si>
  <si>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</si>
  <si>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</si>
  <si>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</si>
  <si>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</si>
  <si>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</si>
  <si>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</si>
  <si>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</si>
  <si>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</si>
  <si>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</si>
  <si>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</si>
  <si>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</si>
  <si>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</si>
  <si>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</si>
  <si>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</si>
  <si>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</si>
  <si>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</si>
  <si>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</si>
  <si>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</si>
  <si>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</si>
  <si>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</si>
  <si>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</si>
  <si>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</si>
  <si>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</si>
  <si>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</si>
  <si>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</si>
  <si>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</si>
  <si>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</si>
  <si>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</si>
  <si>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</si>
  <si>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</si>
  <si>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</si>
  <si>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</si>
  <si>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</si>
  <si>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</si>
  <si>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</si>
  <si>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</si>
  <si>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</si>
  <si>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</si>
  <si>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</si>
  <si>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</si>
  <si>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</si>
  <si>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</si>
  <si>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</si>
  <si>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</si>
  <si>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</si>
  <si>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</si>
  <si>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</si>
  <si>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</si>
  <si>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</si>
  <si>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</si>
  <si>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</si>
  <si>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</si>
  <si>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</si>
  <si>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</si>
  <si>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</si>
  <si>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</si>
  <si>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</si>
  <si>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</si>
  <si>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</si>
  <si>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</si>
  <si>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</si>
  <si>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</si>
  <si>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</si>
  <si>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</si>
  <si>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</si>
  <si>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</si>
  <si>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</si>
  <si>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</si>
  <si>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</si>
  <si>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</si>
  <si>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</si>
  <si>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</si>
  <si>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</si>
  <si>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</si>
  <si>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</si>
  <si>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</si>
  <si>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</si>
  <si>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</si>
  <si>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</si>
  <si>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</si>
  <si>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</si>
  <si>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</si>
  <si>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</si>
  <si>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</si>
  <si>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</si>
  <si>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</si>
  <si>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</si>
  <si>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</si>
  <si>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</si>
  <si>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</si>
  <si>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</si>
  <si>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</si>
  <si>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</si>
  <si>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</si>
  <si>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</si>
  <si>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</si>
  <si>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</si>
  <si>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</si>
  <si>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</si>
  <si>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</si>
  <si>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</si>
  <si>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</si>
  <si>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</si>
  <si>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</si>
  <si>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</si>
  <si>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</si>
  <si>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</si>
  <si>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</si>
  <si>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</si>
  <si>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</si>
  <si>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</si>
  <si>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</si>
  <si>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</si>
  <si>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</si>
  <si>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</si>
  <si>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</si>
  <si>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</si>
  <si>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</si>
  <si>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</si>
  <si>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</si>
  <si>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</si>
  <si>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</si>
  <si>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</si>
  <si>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</si>
  <si>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</si>
  <si>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</si>
  <si>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</si>
  <si>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</si>
  <si>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</si>
  <si>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</si>
  <si>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</si>
  <si>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</si>
  <si>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</si>
  <si>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</si>
  <si>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</si>
  <si>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</si>
  <si>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</si>
  <si>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</si>
  <si>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</si>
  <si>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</si>
  <si>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</si>
  <si>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</si>
  <si>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</si>
  <si>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</si>
  <si>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</si>
  <si>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</si>
  <si>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</si>
  <si>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</si>
  <si>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</si>
  <si>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</si>
  <si>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</si>
  <si>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</si>
  <si>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</si>
  <si>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</si>
  <si>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</si>
  <si>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</si>
  <si>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</si>
  <si>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</si>
  <si>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</si>
  <si>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</si>
  <si>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</si>
  <si>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</si>
  <si>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</si>
  <si>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</si>
  <si>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</si>
  <si>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</si>
  <si>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</si>
  <si>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</si>
  <si>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</si>
  <si>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</si>
  <si>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</si>
  <si>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</si>
  <si>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</si>
  <si>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</si>
  <si>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</si>
  <si>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</si>
  <si>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</si>
  <si>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</si>
  <si>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</si>
  <si>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</si>
  <si>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</si>
  <si>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</si>
  <si>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</si>
  <si>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</si>
  <si>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</si>
  <si>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</si>
  <si>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</si>
  <si>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</si>
  <si>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</si>
  <si>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</si>
  <si>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</si>
  <si>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</si>
  <si>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</si>
  <si>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</si>
  <si>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</si>
  <si>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</si>
  <si>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</si>
  <si>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</si>
  <si>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</si>
  <si>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</si>
  <si>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</si>
  <si>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</si>
  <si>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</si>
  <si>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</si>
  <si>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</si>
  <si>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</si>
  <si>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</si>
  <si>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</si>
  <si>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</si>
  <si>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</si>
  <si>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</si>
  <si>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</si>
  <si>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</si>
  <si>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</si>
  <si>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</si>
  <si>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</si>
  <si>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</si>
  <si>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</si>
  <si>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</si>
  <si>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</si>
  <si>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</si>
  <si>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</si>
  <si>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</si>
  <si>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</si>
  <si>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</si>
  <si>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</si>
  <si>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</si>
  <si>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</si>
  <si>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</si>
  <si>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</si>
  <si>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</si>
  <si>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</si>
  <si>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</si>
  <si>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</si>
  <si>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</si>
  <si>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</si>
  <si>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</si>
  <si>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</si>
  <si>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</si>
  <si>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</si>
  <si>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</si>
  <si>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</si>
  <si>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</si>
  <si>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</si>
  <si>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</si>
  <si>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</si>
  <si>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</si>
  <si>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</si>
  <si>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</si>
  <si>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</si>
  <si>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</si>
  <si>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</si>
  <si>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</si>
  <si>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</si>
  <si>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</si>
  <si>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</si>
  <si>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</si>
  <si>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</si>
  <si>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</si>
  <si>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</si>
  <si>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</si>
  <si>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</si>
  <si>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</si>
  <si>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</si>
  <si>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</si>
  <si>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</si>
  <si>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</si>
  <si>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</si>
  <si>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</si>
  <si>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</si>
  <si>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</si>
  <si>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</si>
  <si>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</si>
  <si>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</si>
  <si>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</si>
  <si>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</si>
  <si>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</si>
  <si>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</si>
  <si>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</si>
  <si>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</si>
  <si>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</si>
  <si>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</si>
  <si>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</si>
  <si>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</si>
  <si>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</si>
  <si>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</si>
  <si>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</si>
  <si>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</si>
  <si>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</si>
  <si>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</si>
  <si>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</si>
  <si>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</si>
  <si>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</si>
  <si>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</si>
  <si>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</si>
  <si>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</si>
  <si>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</si>
  <si>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</si>
  <si>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</si>
  <si>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</si>
  <si>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</si>
  <si>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</si>
  <si>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</si>
  <si>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</si>
  <si>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</si>
  <si>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</si>
  <si>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</si>
  <si>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</si>
  <si>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</si>
  <si>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</si>
  <si>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</si>
  <si>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</si>
  <si>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</si>
  <si>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</si>
  <si>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</si>
  <si>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</si>
  <si>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</si>
  <si>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</si>
  <si>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</si>
  <si>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</si>
  <si>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</si>
  <si>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</si>
  <si>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</si>
  <si>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</si>
  <si>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</si>
  <si>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</si>
  <si>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</si>
  <si>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</si>
  <si>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</si>
  <si>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</si>
  <si>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</si>
  <si>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</si>
  <si>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</si>
  <si>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</si>
  <si>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</si>
  <si>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</si>
  <si>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</si>
  <si>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</si>
  <si>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</si>
  <si>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</si>
  <si>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</si>
  <si>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</si>
  <si>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</si>
  <si>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</si>
  <si>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</si>
  <si>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</si>
  <si>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</si>
  <si>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</si>
  <si>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</si>
  <si>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</si>
  <si>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</si>
  <si>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</si>
  <si>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</si>
  <si>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</si>
  <si>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</si>
  <si>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</si>
  <si>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</si>
  <si>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</si>
  <si>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</si>
  <si>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</si>
  <si>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</si>
  <si>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</si>
  <si>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</si>
  <si>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</si>
  <si>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</si>
  <si>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</si>
  <si>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</si>
  <si>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</si>
  <si>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</si>
  <si>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</si>
  <si>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</si>
  <si>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</si>
  <si>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</si>
  <si>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</si>
  <si>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</si>
  <si>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</si>
  <si>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</si>
  <si>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</si>
  <si>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</si>
  <si>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</si>
  <si>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</si>
  <si>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</si>
  <si>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</si>
  <si>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</si>
  <si>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</si>
  <si>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</si>
  <si>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</si>
  <si>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</si>
  <si>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</si>
  <si>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</si>
  <si>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</si>
  <si>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</si>
  <si>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</si>
  <si>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</si>
  <si>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</si>
  <si>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</si>
  <si>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</si>
  <si>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</si>
  <si>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</si>
  <si>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</si>
  <si>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</si>
  <si>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</si>
  <si>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</si>
  <si>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</si>
  <si>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</si>
  <si>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</si>
  <si>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</si>
  <si>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</si>
  <si>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</si>
  <si>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</si>
  <si>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</si>
  <si>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</si>
  <si>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</si>
  <si>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</si>
  <si>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</si>
  <si>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</si>
  <si>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</si>
  <si>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</si>
  <si>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</si>
  <si>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</si>
  <si>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</si>
  <si>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</si>
  <si>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</si>
  <si>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</si>
  <si>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</si>
  <si>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</si>
  <si>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</si>
  <si>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</si>
  <si>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</si>
  <si>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</si>
  <si>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</si>
  <si>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</si>
  <si>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</si>
  <si>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</si>
  <si>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</si>
  <si>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</si>
  <si>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</si>
  <si>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</si>
  <si>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</si>
  <si>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</si>
  <si>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</si>
  <si>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</si>
  <si>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</si>
  <si>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</si>
  <si>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</si>
  <si>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</si>
  <si>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</si>
  <si>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</si>
  <si>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</si>
  <si>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</si>
  <si>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</si>
  <si>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</si>
  <si>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</si>
  <si>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</si>
  <si>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</si>
  <si>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</si>
  <si>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</si>
  <si>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</si>
  <si>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</si>
  <si>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</si>
  <si>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</si>
  <si>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</si>
  <si>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</si>
  <si>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</si>
  <si>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</si>
  <si>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</si>
  <si>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</si>
  <si>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</si>
  <si>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</si>
  <si>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</si>
  <si>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</si>
  <si>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</si>
  <si>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</si>
  <si>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</si>
  <si>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</si>
  <si>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</si>
  <si>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</si>
  <si>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</si>
  <si>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</si>
  <si>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</si>
  <si>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</si>
  <si>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</si>
  <si>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</si>
  <si>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</si>
  <si>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</si>
  <si>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</si>
  <si>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</si>
  <si>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</si>
  <si>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</si>
  <si>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</si>
  <si>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</si>
  <si>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</si>
  <si>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</si>
  <si>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</si>
  <si>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</si>
  <si>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</si>
  <si>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</si>
  <si>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</si>
  <si>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</si>
  <si>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</si>
  <si>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</si>
  <si>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</si>
  <si>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</si>
  <si>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</si>
  <si>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</si>
  <si>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</si>
  <si>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</si>
  <si>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</si>
  <si>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</si>
  <si>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</si>
  <si>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</si>
  <si>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</si>
  <si>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</si>
  <si>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</si>
  <si>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</si>
  <si>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</si>
  <si>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</si>
  <si>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</si>
  <si>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</si>
  <si>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</si>
  <si>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</si>
  <si>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</si>
  <si>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</si>
  <si>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</si>
  <si>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</si>
  <si>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</si>
  <si>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</si>
  <si>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</si>
  <si>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</si>
  <si>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</si>
  <si>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</si>
  <si>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</si>
  <si>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</si>
  <si>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</si>
  <si>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</si>
  <si>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</si>
  <si>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</si>
  <si>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</si>
  <si>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</si>
  <si>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</si>
  <si>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</si>
  <si>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</si>
  <si>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</si>
  <si>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</si>
  <si>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</si>
  <si>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</si>
  <si>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</si>
  <si>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</si>
  <si>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</si>
  <si>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</si>
  <si>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</si>
  <si>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</si>
  <si>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</si>
  <si>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</si>
  <si>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</si>
  <si>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</si>
  <si>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</si>
  <si>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</si>
  <si>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</si>
  <si>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</si>
  <si>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</si>
  <si>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</si>
  <si>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</si>
  <si>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</si>
  <si>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</si>
  <si>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</si>
  <si>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</si>
  <si>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</si>
  <si>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</si>
  <si>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</si>
  <si>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</si>
  <si>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</si>
  <si>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</si>
  <si>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</si>
  <si>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</si>
  <si>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</si>
  <si>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</si>
  <si>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</si>
  <si>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</si>
  <si>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</si>
  <si>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</si>
  <si>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</si>
  <si>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</si>
  <si>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</si>
  <si>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</si>
  <si>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</si>
  <si>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</si>
  <si>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</si>
  <si>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</si>
  <si>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</si>
  <si>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</si>
  <si>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</si>
  <si>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</si>
  <si>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</si>
  <si>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</si>
  <si>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</si>
  <si>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</si>
  <si>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</si>
  <si>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</si>
  <si>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</si>
  <si>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</si>
  <si>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</si>
  <si>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</si>
  <si>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</si>
  <si>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</si>
  <si>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</si>
  <si>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</si>
  <si>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</si>
  <si>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</si>
  <si>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</si>
  <si>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</si>
  <si>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</si>
  <si>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</si>
  <si>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</si>
  <si>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</si>
  <si>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</si>
  <si>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</si>
  <si>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</si>
  <si>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</si>
  <si>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</si>
  <si>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</si>
  <si>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</si>
  <si>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</si>
  <si>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</si>
  <si>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</si>
  <si>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</si>
  <si>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</si>
  <si>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</si>
  <si>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</si>
  <si>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</si>
  <si>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</si>
  <si>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</si>
  <si>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</si>
  <si>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</si>
  <si>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</si>
  <si>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</si>
  <si>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</si>
  <si>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</si>
  <si>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</si>
  <si>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</si>
  <si>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</si>
  <si>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</si>
  <si>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</si>
  <si>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</si>
  <si>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</si>
  <si>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</si>
  <si>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</si>
  <si>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</si>
  <si>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</si>
  <si>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</si>
  <si>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</si>
  <si>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</si>
  <si>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</si>
  <si>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</si>
  <si>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</si>
  <si>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</si>
  <si>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</si>
  <si>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</si>
  <si>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</si>
  <si>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</si>
  <si>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</si>
  <si>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</si>
  <si>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</si>
  <si>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</si>
  <si>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</si>
  <si>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</si>
  <si>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</si>
  <si>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</si>
  <si>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</si>
  <si>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</si>
  <si>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</si>
  <si>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</si>
  <si>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</si>
  <si>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</si>
  <si>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</si>
  <si>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</si>
  <si>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</si>
  <si>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</si>
  <si>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</si>
  <si>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</si>
  <si>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</si>
  <si>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</si>
  <si>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</si>
  <si>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</si>
  <si>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</si>
  <si>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</si>
  <si>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</si>
  <si>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</si>
  <si>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</si>
  <si>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</si>
  <si>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</si>
  <si>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</si>
  <si>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</si>
  <si>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</si>
  <si>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</si>
  <si>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</si>
  <si>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</si>
  <si>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</si>
  <si>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</si>
  <si>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</si>
  <si>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</si>
  <si>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</si>
  <si>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</si>
  <si>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</si>
  <si>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</si>
  <si>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</si>
  <si>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</si>
  <si>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</si>
  <si>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</si>
  <si>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</si>
  <si>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</si>
  <si>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</si>
  <si>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</si>
  <si>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</si>
  <si>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</si>
  <si>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</si>
  <si>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</si>
  <si>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</si>
  <si>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</si>
  <si>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</si>
  <si>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</si>
  <si>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</si>
  <si>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</si>
  <si>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</si>
  <si>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</si>
  <si>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</si>
  <si>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</si>
  <si>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</si>
  <si>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</si>
  <si>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</si>
  <si>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</si>
  <si>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</si>
  <si>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</si>
  <si>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</si>
  <si>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</si>
  <si>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</si>
  <si>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</si>
  <si>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</si>
  <si>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</si>
  <si>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</si>
  <si>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</si>
  <si>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</si>
  <si>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</si>
  <si>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</si>
  <si>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</si>
  <si>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</si>
  <si>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</si>
  <si>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</si>
  <si>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</si>
  <si>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</si>
  <si>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</si>
  <si>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</si>
  <si>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</si>
  <si>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</si>
  <si>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</si>
  <si>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</si>
  <si>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</si>
  <si>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</si>
  <si>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</si>
  <si>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</si>
  <si>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</si>
  <si>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</si>
  <si>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</si>
  <si>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</si>
  <si>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</si>
  <si>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</si>
  <si>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</si>
  <si>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</si>
  <si>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</si>
  <si>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</si>
  <si>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</si>
  <si>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</si>
  <si>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</si>
  <si>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</si>
  <si>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</si>
  <si>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</si>
  <si>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</si>
  <si>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</si>
  <si>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</si>
  <si>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</si>
  <si>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</si>
  <si>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</si>
  <si>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</si>
  <si>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</si>
  <si>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</si>
  <si>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</si>
  <si>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</si>
  <si>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</si>
  <si>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</si>
  <si>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</si>
  <si>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</si>
  <si>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</si>
  <si>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</si>
  <si>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</si>
  <si>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</si>
  <si>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</si>
  <si>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</si>
  <si>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</si>
  <si>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</si>
  <si>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</si>
  <si>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</si>
  <si>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</si>
  <si>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</si>
  <si>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</si>
  <si>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</si>
  <si>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</si>
  <si>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</si>
  <si>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</si>
  <si>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</si>
  <si>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</si>
  <si>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</si>
  <si>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</si>
  <si>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</si>
  <si>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</si>
  <si>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</si>
  <si>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</si>
  <si>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</si>
  <si>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</si>
  <si>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</si>
  <si>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</si>
  <si>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</si>
  <si>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</si>
  <si>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</si>
  <si>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</si>
  <si>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</si>
  <si>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</si>
  <si>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</si>
  <si>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</si>
  <si>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</si>
  <si>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</si>
  <si>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</si>
  <si>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</si>
  <si>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</si>
  <si>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</si>
  <si>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</si>
  <si>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</si>
  <si>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</si>
  <si>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</si>
  <si>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</si>
  <si>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</si>
  <si>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</si>
  <si>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</si>
  <si>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</si>
  <si>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</si>
  <si>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</si>
  <si>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</si>
  <si>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</si>
  <si>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</si>
  <si>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</si>
  <si>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</si>
  <si>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</si>
  <si>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</si>
  <si>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</si>
  <si>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</si>
  <si>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</si>
  <si>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</si>
  <si>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</si>
  <si>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</si>
  <si>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</si>
  <si>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</si>
  <si>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</si>
  <si>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</si>
  <si>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</si>
  <si>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</si>
  <si>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</si>
  <si>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</si>
  <si>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</si>
  <si>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</si>
  <si>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</si>
  <si>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</si>
  <si>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</si>
  <si>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</si>
  <si>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</si>
  <si>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</si>
  <si>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</si>
  <si>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</si>
  <si>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</si>
  <si>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</si>
  <si>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</si>
  <si>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</si>
  <si>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</si>
  <si>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</si>
  <si>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</si>
  <si>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</si>
  <si>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</si>
  <si>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</si>
  <si>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</si>
  <si>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</si>
  <si>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</si>
  <si>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</si>
  <si>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</si>
  <si>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</si>
  <si>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</si>
  <si>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</si>
  <si>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</si>
  <si>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</si>
  <si>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</si>
  <si>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</si>
  <si>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</si>
  <si>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</si>
  <si>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</si>
  <si>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</si>
  <si>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</si>
  <si>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</si>
  <si>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</si>
  <si>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</si>
  <si>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</si>
  <si>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</si>
  <si>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</si>
  <si>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</si>
  <si>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</si>
  <si>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</si>
  <si>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</si>
  <si>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</si>
  <si>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</si>
  <si>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</si>
  <si>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</si>
  <si>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</si>
  <si>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</si>
  <si>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</si>
  <si>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</si>
  <si>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</si>
  <si>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</si>
  <si>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</si>
  <si>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</si>
  <si>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</si>
  <si>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</si>
  <si>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</si>
  <si>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</si>
  <si>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</si>
  <si>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</si>
  <si>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</si>
  <si>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</si>
  <si>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</si>
  <si>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</si>
  <si>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</si>
  <si>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</si>
  <si>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</si>
  <si>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</si>
  <si>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</si>
  <si>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</si>
  <si>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</si>
  <si>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</si>
  <si>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</si>
  <si>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</si>
  <si>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</si>
  <si>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</si>
  <si>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</si>
  <si>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</si>
  <si>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</si>
  <si>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</si>
  <si>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</si>
  <si>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</si>
  <si>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</si>
  <si>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</si>
  <si>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</si>
  <si>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</si>
  <si>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</si>
  <si>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</si>
  <si>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</si>
  <si>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</si>
  <si>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</si>
  <si>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</si>
  <si>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</si>
  <si>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</si>
  <si>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</si>
  <si>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</si>
  <si>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</si>
  <si>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</si>
  <si>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</si>
  <si>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</si>
  <si>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</si>
  <si>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</si>
  <si>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</si>
  <si>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</si>
  <si>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</si>
  <si>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</si>
  <si>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</si>
  <si>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</si>
  <si>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</si>
  <si>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</si>
  <si>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</si>
  <si>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</si>
  <si>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</si>
  <si>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</si>
  <si>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</si>
  <si>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</si>
  <si>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</si>
  <si>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</si>
  <si>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</si>
  <si>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</si>
  <si>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</si>
  <si>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</si>
  <si>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</si>
  <si>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</si>
  <si>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</si>
  <si>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</si>
  <si>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</si>
  <si>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</si>
  <si>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</si>
  <si>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</si>
  <si>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</si>
  <si>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</si>
  <si>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</si>
  <si>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</si>
  <si>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</si>
  <si>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</si>
  <si>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</si>
  <si>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</si>
  <si>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</si>
  <si>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</si>
  <si>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</si>
  <si>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</si>
  <si>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</si>
  <si>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</si>
  <si>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</si>
  <si>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</si>
  <si>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</si>
  <si>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</si>
  <si>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</si>
  <si>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</si>
  <si>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</si>
  <si>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</si>
  <si>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</si>
  <si>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</si>
  <si>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</si>
  <si>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</si>
  <si>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</si>
  <si>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</si>
  <si>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</si>
  <si>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</si>
  <si>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</si>
  <si>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</si>
  <si>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</si>
  <si>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</si>
  <si>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</si>
  <si>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</si>
  <si>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</si>
  <si>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</si>
  <si>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</si>
  <si>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</si>
  <si>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</si>
  <si>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</si>
  <si>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</si>
  <si>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</si>
  <si>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</si>
  <si>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</si>
  <si>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</si>
  <si>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</si>
  <si>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</si>
  <si>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</si>
  <si>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</si>
  <si>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</si>
  <si>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</si>
  <si>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</si>
  <si>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</si>
  <si>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</si>
  <si>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</si>
  <si>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</si>
  <si>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</si>
  <si>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</si>
  <si>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</si>
  <si>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</si>
  <si>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</si>
  <si>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</si>
  <si>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</si>
  <si>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</si>
  <si>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</si>
  <si>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</si>
  <si>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</si>
  <si>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</si>
  <si>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</si>
  <si>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</si>
  <si>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</si>
  <si>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</si>
  <si>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</si>
  <si>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</si>
  <si>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</si>
  <si>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</si>
  <si>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</si>
  <si>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</si>
  <si>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</si>
  <si>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</si>
  <si>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</si>
  <si>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</si>
  <si>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</si>
  <si>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</si>
  <si>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</si>
  <si>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</si>
  <si>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</si>
  <si>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</si>
  <si>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</si>
  <si>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</si>
  <si>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</si>
  <si>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</si>
  <si>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</si>
  <si>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</si>
  <si>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</si>
  <si>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</si>
  <si>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</si>
  <si>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</si>
  <si>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</si>
  <si>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</si>
  <si>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</si>
  <si>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</si>
  <si>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</si>
  <si>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</si>
  <si>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</si>
  <si>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</si>
  <si>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</si>
  <si>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</si>
  <si>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</si>
  <si>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</si>
  <si>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</si>
  <si>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</si>
  <si>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</si>
  <si>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</si>
  <si>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</si>
  <si>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</si>
  <si>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</si>
  <si>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</si>
  <si>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</si>
  <si>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</si>
  <si>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</si>
  <si>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</si>
  <si>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</si>
  <si>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</si>
  <si>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</si>
  <si>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</si>
  <si>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</si>
  <si>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</si>
  <si>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</si>
  <si>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</si>
  <si>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</si>
  <si>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</si>
  <si>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</si>
  <si>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</si>
  <si>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</si>
  <si>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</si>
  <si>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</si>
  <si>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</si>
  <si>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</si>
  <si>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</si>
  <si>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</si>
  <si>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</si>
  <si>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</si>
  <si>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</si>
  <si>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</si>
  <si>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</si>
  <si>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</si>
  <si>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</si>
  <si>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</si>
  <si>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</si>
  <si>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</si>
  <si>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</si>
  <si>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</si>
  <si>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</si>
  <si>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</si>
  <si>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</si>
  <si>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</si>
  <si>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</si>
  <si>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</si>
  <si>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</si>
  <si>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</si>
  <si>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</si>
  <si>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</si>
  <si>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</si>
  <si>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</si>
  <si>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</si>
  <si>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</si>
  <si>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</si>
  <si>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</si>
  <si>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</si>
  <si>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</si>
  <si>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</si>
  <si>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</si>
  <si>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</si>
  <si>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</si>
  <si>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</si>
  <si>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</si>
  <si>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</si>
  <si>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</si>
  <si>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</si>
  <si>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</si>
  <si>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</si>
  <si>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</si>
  <si>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</si>
  <si>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</si>
  <si>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</si>
  <si>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</si>
  <si>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</si>
  <si>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</si>
  <si>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</si>
  <si>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</si>
  <si>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</si>
  <si>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</si>
  <si>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</si>
  <si>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</si>
  <si>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</si>
  <si>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</si>
  <si>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</si>
  <si>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</si>
  <si>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</si>
  <si>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</si>
  <si>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</si>
  <si>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</si>
  <si>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</si>
  <si>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</si>
  <si>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</si>
  <si>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</si>
  <si>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</si>
  <si>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</si>
  <si>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</si>
  <si>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</si>
  <si>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</si>
  <si>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</si>
  <si>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</si>
  <si>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</si>
  <si>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</si>
  <si>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</si>
  <si>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</si>
  <si>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</si>
  <si>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</si>
  <si>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</si>
  <si>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</si>
  <si>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</si>
  <si>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</si>
  <si>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</si>
  <si>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</si>
  <si>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</si>
  <si>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</si>
  <si>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</si>
  <si>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</si>
  <si>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</si>
  <si>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</si>
  <si>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</si>
  <si>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</si>
  <si>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</si>
  <si>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</si>
  <si>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</si>
  <si>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</si>
  <si>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</si>
  <si>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</si>
  <si>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</si>
  <si>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</si>
  <si>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</si>
  <si>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</si>
  <si>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</si>
  <si>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</si>
  <si>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</si>
  <si>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</si>
  <si>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</si>
  <si>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</si>
  <si>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</si>
  <si>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</si>
  <si>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</si>
  <si>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</si>
  <si>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</si>
  <si>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</si>
  <si>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</si>
  <si>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</si>
  <si>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</si>
  <si>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</si>
  <si>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</si>
  <si>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</si>
  <si>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</si>
  <si>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</si>
  <si>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</si>
  <si>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</si>
  <si>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</si>
  <si>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</si>
  <si>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</si>
  <si>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</si>
  <si>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</si>
  <si>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</si>
  <si>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</si>
  <si>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</si>
  <si>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</si>
  <si>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</si>
  <si>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</si>
  <si>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</si>
  <si>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</si>
  <si>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</si>
  <si>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</si>
  <si>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</si>
  <si>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</si>
  <si>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</si>
  <si>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</si>
  <si>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</si>
  <si>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</si>
  <si>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</si>
  <si>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</si>
  <si>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</si>
  <si>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</si>
  <si>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</si>
  <si>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</si>
  <si>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</si>
  <si>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</si>
  <si>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</si>
  <si>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</si>
  <si>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</si>
  <si>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</si>
  <si>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</si>
  <si>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</si>
  <si>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</si>
  <si>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</si>
  <si>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</si>
  <si>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</si>
  <si>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</si>
  <si>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</si>
  <si>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</si>
  <si>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</si>
  <si>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</si>
  <si>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</si>
  <si>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</si>
  <si>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</si>
  <si>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</si>
  <si>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</si>
  <si>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</si>
  <si>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</si>
  <si>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</si>
  <si>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</si>
  <si>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</si>
  <si>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</si>
  <si>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</si>
  <si>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</si>
  <si>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</si>
  <si>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</si>
  <si>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</si>
  <si>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</si>
  <si>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</si>
  <si>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</si>
  <si>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</si>
  <si>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</si>
  <si>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</si>
  <si>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</si>
  <si>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</si>
  <si>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</si>
  <si>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</si>
  <si>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</si>
  <si>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</si>
  <si>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</si>
  <si>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</si>
  <si>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</si>
  <si>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</si>
  <si>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</si>
  <si>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</si>
  <si>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</si>
  <si>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</si>
  <si>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</si>
  <si>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</si>
  <si>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</si>
  <si>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</si>
  <si>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</si>
  <si>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</si>
  <si>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</si>
  <si>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</si>
  <si>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</si>
  <si>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</si>
  <si>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</si>
  <si>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</si>
  <si>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</si>
  <si>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</si>
  <si>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</si>
  <si>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</si>
  <si>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</si>
  <si>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</si>
  <si>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</si>
  <si>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</si>
  <si>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</si>
  <si>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</si>
  <si>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</si>
  <si>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</si>
  <si>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</si>
  <si>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</si>
  <si>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</si>
  <si>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</si>
  <si>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</si>
  <si>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</si>
  <si>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</si>
  <si>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</si>
  <si>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</si>
  <si>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</si>
  <si>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</si>
  <si>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</si>
  <si>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</si>
  <si>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</si>
  <si>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</si>
  <si>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</si>
  <si>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</si>
  <si>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</si>
  <si>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</si>
  <si>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</si>
  <si>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</si>
  <si>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</si>
  <si>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</si>
  <si>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</si>
  <si>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</si>
  <si>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</si>
  <si>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</si>
  <si>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</si>
  <si>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</si>
  <si>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</si>
  <si>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</si>
  <si>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</si>
  <si>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</si>
  <si>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</si>
  <si>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</si>
  <si>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</si>
  <si>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</si>
  <si>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</si>
  <si>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</si>
  <si>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</si>
  <si>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</si>
  <si>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</si>
  <si>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</si>
  <si>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</si>
  <si>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</si>
  <si>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</si>
  <si>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</si>
  <si>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</si>
  <si>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</si>
  <si>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</si>
  <si>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</si>
  <si>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</si>
  <si>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</si>
  <si>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</si>
  <si>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</si>
  <si>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</si>
  <si>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</si>
  <si>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</si>
  <si>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</si>
  <si>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</si>
  <si>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</si>
  <si>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</si>
  <si>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</si>
  <si>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</si>
  <si>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</si>
  <si>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</si>
  <si>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</si>
  <si>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</si>
  <si>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</si>
  <si>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</si>
  <si>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</si>
  <si>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</si>
  <si>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</si>
  <si>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</si>
  <si>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</si>
  <si>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</si>
  <si>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</si>
  <si>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</si>
  <si>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</si>
  <si>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</si>
  <si>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</si>
  <si>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</si>
  <si>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</si>
  <si>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</si>
  <si>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</si>
  <si>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</si>
  <si>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</si>
  <si>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</si>
  <si>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</si>
  <si>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</si>
  <si>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</si>
  <si>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</si>
  <si>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</si>
  <si>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</si>
  <si>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</si>
  <si>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</si>
  <si>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</si>
  <si>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</si>
  <si>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</si>
  <si>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</si>
  <si>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</si>
  <si>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</si>
  <si>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</si>
  <si>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</si>
  <si>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</si>
  <si>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</si>
  <si>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</si>
  <si>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</si>
  <si>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</si>
  <si>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</si>
  <si>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</si>
  <si>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</si>
  <si>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</si>
  <si>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</si>
  <si>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</si>
  <si>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</si>
  <si>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</si>
  <si>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</si>
  <si>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</si>
  <si>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</si>
  <si>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</si>
  <si>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</si>
  <si>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</si>
  <si>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</si>
  <si>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</si>
  <si>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</si>
  <si>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</si>
  <si>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</si>
  <si>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</si>
  <si>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</si>
  <si>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</si>
  <si>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</si>
  <si>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</si>
  <si>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</si>
  <si>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</si>
  <si>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</si>
  <si>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</si>
  <si>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</si>
  <si>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</si>
  <si>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</si>
  <si>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</si>
  <si>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</si>
  <si>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</si>
  <si>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</si>
  <si>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</si>
  <si>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</si>
  <si>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</si>
  <si>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</si>
  <si>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</si>
  <si>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</si>
  <si>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</si>
  <si>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</si>
  <si>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</si>
  <si>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</si>
  <si>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</si>
  <si>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</si>
  <si>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</si>
  <si>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</si>
  <si>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</si>
  <si>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</si>
  <si>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</si>
  <si>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</si>
  <si>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</si>
  <si>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</si>
  <si>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</si>
  <si>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</si>
  <si>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</si>
  <si>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</si>
  <si>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</si>
  <si>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</si>
  <si>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</si>
  <si>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</si>
  <si>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</si>
  <si>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</si>
  <si>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</si>
  <si>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</si>
  <si>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</si>
  <si>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</si>
  <si>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</si>
  <si>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</si>
  <si>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</si>
  <si>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</si>
  <si>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</si>
  <si>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</si>
  <si>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</si>
  <si>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</si>
  <si>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</si>
  <si>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</si>
  <si>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</si>
  <si>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</si>
  <si>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</si>
  <si>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</si>
  <si>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</si>
  <si>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</si>
  <si>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</si>
  <si>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</si>
  <si>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</si>
  <si>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</si>
  <si>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</si>
  <si>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</si>
  <si>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</si>
  <si>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</si>
  <si>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</si>
  <si>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</si>
  <si>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</si>
  <si>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</si>
  <si>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</si>
  <si>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</si>
  <si>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</si>
  <si>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</si>
  <si>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</si>
  <si>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</si>
  <si>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</si>
  <si>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</si>
  <si>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</si>
  <si>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</si>
  <si>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</si>
  <si>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</si>
  <si>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</si>
  <si>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</si>
  <si>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</si>
  <si>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</si>
  <si>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</si>
  <si>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</si>
  <si>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</si>
  <si>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</si>
  <si>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</si>
  <si>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</si>
  <si>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</si>
  <si>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</si>
  <si>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</si>
  <si>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</si>
  <si>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</si>
  <si>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</si>
  <si>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</si>
  <si>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</si>
  <si>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</si>
  <si>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</si>
  <si>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</si>
  <si>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</si>
  <si>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</si>
  <si>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</si>
  <si>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</si>
  <si>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</si>
  <si>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</si>
  <si>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</si>
  <si>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</si>
  <si>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</si>
  <si>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</si>
  <si>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</si>
  <si>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</si>
  <si>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</si>
  <si>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</si>
  <si>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</si>
  <si>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</si>
  <si>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</si>
  <si>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</si>
  <si>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</si>
  <si>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</si>
  <si>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</si>
  <si>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</si>
  <si>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</si>
  <si>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</si>
  <si>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</si>
  <si>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</si>
  <si>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</si>
  <si>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</si>
  <si>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</si>
  <si>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</si>
  <si>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</si>
  <si>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</si>
  <si>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</si>
  <si>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</si>
  <si>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</si>
  <si>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</si>
  <si>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</si>
  <si>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</si>
  <si>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</si>
  <si>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</si>
  <si>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</si>
  <si>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</si>
  <si>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</si>
  <si>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</si>
  <si>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</si>
  <si>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</si>
  <si>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</si>
  <si>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</si>
  <si>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</si>
  <si>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</si>
  <si>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</si>
  <si>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</si>
  <si>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</si>
  <si>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</si>
  <si>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</si>
  <si>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</si>
  <si>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</si>
  <si>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</si>
  <si>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</si>
  <si>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</si>
  <si>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</si>
  <si>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</si>
  <si>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</si>
  <si>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</si>
  <si>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</si>
  <si>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</si>
  <si>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</si>
  <si>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</si>
  <si>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</si>
  <si>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</si>
  <si>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</si>
  <si>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</si>
  <si>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</si>
  <si>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</si>
  <si>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</si>
  <si>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</si>
  <si>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</si>
  <si>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</si>
  <si>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</si>
  <si>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</si>
  <si>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</si>
  <si>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</si>
  <si>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</si>
  <si>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</si>
  <si>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</si>
  <si>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</si>
  <si>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</si>
  <si>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</si>
  <si>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</si>
  <si>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</si>
  <si>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</si>
  <si>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</si>
  <si>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</si>
  <si>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</si>
  <si>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</si>
  <si>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</si>
  <si>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</si>
  <si>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</si>
  <si>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</si>
  <si>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</si>
  <si>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</si>
  <si>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</si>
  <si>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</si>
  <si>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</si>
  <si>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</si>
  <si>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</si>
  <si>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</si>
  <si>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</si>
  <si>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</si>
  <si>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</si>
  <si>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</si>
  <si>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</si>
  <si>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</si>
  <si>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</si>
  <si>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</si>
  <si>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</si>
  <si>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</si>
  <si>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</si>
  <si>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</si>
  <si>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</si>
  <si>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</si>
  <si>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</si>
  <si>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</si>
  <si>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</si>
  <si>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</si>
  <si>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</si>
  <si>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</si>
  <si>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</si>
  <si>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</si>
  <si>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</si>
  <si>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</si>
  <si>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</si>
  <si>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</si>
  <si>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</si>
  <si>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</si>
  <si>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</si>
  <si>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</si>
  <si>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</si>
  <si>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</si>
  <si>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</si>
  <si>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</si>
  <si>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</si>
  <si>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</si>
  <si>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</si>
  <si>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</si>
  <si>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</si>
  <si>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</si>
  <si>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</si>
  <si>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</si>
  <si>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</si>
  <si>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</si>
  <si>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</si>
  <si>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</si>
  <si>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</si>
  <si>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</si>
  <si>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</si>
  <si>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</si>
  <si>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</si>
  <si>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</si>
  <si>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</si>
  <si>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</si>
  <si>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</si>
  <si>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</si>
  <si>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</si>
  <si>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</si>
  <si>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</si>
  <si>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</si>
  <si>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</si>
  <si>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</si>
  <si>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</si>
  <si>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</si>
  <si>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</si>
  <si>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</si>
  <si>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</si>
  <si>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</si>
  <si>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</si>
  <si>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</si>
  <si>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</si>
  <si>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</si>
  <si>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</si>
  <si>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</si>
  <si>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</si>
  <si>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</si>
  <si>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</si>
  <si>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</si>
  <si>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</si>
  <si>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</si>
  <si>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</si>
  <si>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</si>
  <si>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</si>
  <si>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</si>
  <si>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</si>
  <si>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</si>
  <si>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</si>
  <si>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</si>
  <si>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</si>
  <si>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</si>
  <si>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</si>
  <si>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</si>
  <si>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</si>
  <si>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</si>
  <si>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</si>
  <si>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</si>
  <si>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</si>
  <si>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</si>
  <si>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</si>
  <si>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</si>
  <si>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</si>
  <si>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</si>
  <si>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</si>
  <si>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</si>
  <si>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</si>
  <si>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</si>
  <si>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</si>
  <si>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</si>
  <si>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</si>
  <si>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</si>
  <si>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</si>
  <si>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</si>
  <si>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</si>
  <si>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</si>
  <si>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</si>
  <si>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</si>
  <si>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</si>
  <si>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</si>
  <si>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</si>
  <si>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</si>
  <si>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</si>
  <si>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</si>
  <si>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</si>
  <si>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</si>
  <si>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</si>
  <si>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</si>
  <si>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</si>
  <si>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</si>
  <si>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</si>
  <si>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</si>
  <si>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</si>
  <si>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</si>
  <si>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</si>
  <si>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</si>
  <si>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</si>
  <si>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</si>
  <si>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</si>
  <si>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</si>
  <si>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</si>
  <si>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</si>
  <si>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</si>
  <si>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</si>
  <si>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</si>
  <si>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</si>
  <si>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</si>
  <si>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</si>
  <si>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</si>
  <si>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</si>
  <si>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</si>
  <si>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</si>
  <si>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</si>
  <si>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</si>
  <si>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</si>
  <si>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</si>
  <si>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</si>
  <si>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</si>
  <si>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</si>
  <si>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</si>
  <si>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</si>
  <si>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</si>
  <si>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</si>
  <si>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</si>
  <si>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</si>
  <si>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</si>
  <si>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</si>
  <si>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</si>
  <si>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</si>
  <si>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</si>
  <si>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</si>
  <si>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</si>
  <si>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</si>
  <si>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</si>
  <si>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</si>
  <si>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</si>
  <si>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</si>
  <si>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</si>
  <si>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</si>
  <si>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</si>
  <si>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</si>
  <si>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</si>
  <si>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</si>
  <si>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</si>
  <si>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</si>
  <si>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</si>
  <si>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</si>
  <si>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</si>
  <si>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</si>
  <si>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</si>
  <si>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</si>
  <si>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</si>
  <si>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</si>
  <si>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</si>
  <si>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</si>
  <si>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</si>
  <si>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</si>
  <si>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</si>
  <si>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</si>
  <si>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</si>
  <si>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</si>
  <si>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</si>
  <si>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</si>
  <si>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</si>
  <si>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</si>
  <si>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</si>
  <si>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</si>
  <si>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</si>
  <si>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</si>
  <si>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</si>
  <si>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</si>
  <si>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</si>
  <si>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</si>
  <si>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</si>
  <si>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</si>
  <si>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</si>
  <si>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</si>
  <si>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</si>
  <si>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</si>
  <si>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</si>
  <si>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</si>
  <si>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</si>
  <si>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</si>
  <si>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</si>
  <si>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</si>
  <si>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</si>
  <si>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</si>
  <si>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</si>
  <si>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</si>
  <si>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</si>
  <si>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</si>
  <si>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</si>
  <si>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</si>
  <si>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</si>
  <si>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</si>
  <si>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</si>
  <si>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</si>
  <si>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</si>
  <si>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</si>
  <si>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</si>
  <si>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</si>
  <si>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</si>
  <si>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</si>
  <si>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</si>
  <si>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</si>
  <si>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</si>
  <si>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</si>
  <si>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</si>
  <si>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</si>
  <si>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</si>
  <si>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</si>
  <si>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</si>
  <si>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</si>
  <si>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</si>
  <si>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</si>
  <si>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</si>
  <si>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</si>
  <si>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</si>
  <si>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</si>
  <si>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</si>
  <si>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</si>
  <si>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</si>
  <si>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</si>
  <si>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</si>
  <si>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</si>
  <si>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</si>
  <si>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</si>
  <si>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</si>
  <si>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</si>
  <si>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</si>
  <si>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</si>
  <si>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</si>
  <si>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</si>
  <si>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</si>
  <si>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</si>
  <si>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</si>
  <si>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</si>
  <si>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</si>
  <si>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</si>
  <si>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</si>
  <si>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</si>
  <si>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</si>
  <si>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</si>
  <si>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</si>
  <si>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</si>
  <si>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</si>
  <si>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</si>
  <si>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</si>
  <si>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</si>
  <si>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</si>
  <si>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</si>
  <si>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</si>
  <si>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</si>
  <si>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</si>
  <si>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</si>
  <si>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</si>
  <si>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</si>
  <si>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</si>
  <si>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</si>
  <si>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</si>
  <si>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</si>
  <si>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</si>
  <si>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</si>
  <si>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</si>
  <si>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</si>
  <si>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</si>
  <si>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</si>
  <si>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</si>
  <si>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</si>
  <si>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</si>
  <si>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</si>
  <si>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</si>
  <si>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</si>
  <si>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</si>
  <si>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</si>
  <si>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</si>
  <si>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</si>
  <si>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</si>
  <si>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</si>
  <si>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</si>
  <si>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</si>
  <si>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</si>
  <si>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</si>
  <si>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</si>
  <si>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</si>
  <si>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</si>
  <si>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</si>
  <si>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</si>
  <si>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</si>
  <si>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</si>
  <si>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</si>
  <si>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</si>
  <si>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</si>
  <si>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</si>
  <si>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</si>
  <si>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</si>
  <si>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</si>
  <si>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</si>
  <si>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</si>
  <si>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</si>
  <si>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</si>
  <si>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</si>
  <si>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</si>
  <si>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</si>
  <si>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</si>
  <si>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</si>
  <si>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</si>
  <si>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</si>
  <si>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</si>
  <si>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</si>
  <si>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</si>
  <si>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</si>
  <si>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</si>
  <si>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</si>
  <si>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</si>
  <si>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</si>
  <si>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</si>
  <si>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</si>
  <si>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</si>
  <si>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</si>
  <si>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</si>
  <si>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</si>
  <si>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</si>
  <si>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</si>
  <si>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</si>
  <si>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</si>
  <si>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</si>
  <si>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</si>
  <si>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</si>
  <si>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</si>
  <si>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</si>
  <si>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</si>
  <si>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</si>
  <si>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</si>
  <si>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</si>
  <si>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</si>
  <si>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</si>
  <si>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</si>
  <si>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</si>
  <si>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</si>
  <si>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</si>
  <si>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</si>
  <si>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</si>
  <si>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</si>
  <si>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</si>
  <si>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</si>
  <si>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</si>
  <si>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</si>
  <si>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</si>
  <si>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</si>
  <si>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</si>
  <si>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</si>
  <si>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</si>
  <si>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</si>
  <si>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</si>
  <si>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</si>
  <si>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</si>
  <si>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</si>
  <si>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</si>
  <si>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</si>
  <si>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</si>
  <si>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</si>
  <si>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</si>
  <si>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</si>
  <si>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</si>
  <si>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</si>
  <si>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</si>
  <si>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</si>
  <si>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</si>
  <si>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</si>
  <si>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</si>
  <si>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</si>
  <si>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</si>
  <si>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</si>
  <si>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</si>
  <si>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</si>
  <si>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</si>
  <si>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</si>
  <si>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</si>
  <si>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</si>
  <si>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</si>
  <si>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</si>
  <si>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</si>
  <si>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</si>
  <si>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</si>
  <si>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</si>
  <si>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</si>
  <si>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</si>
  <si>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</si>
  <si>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</si>
  <si>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</si>
  <si>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</si>
  <si>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</si>
  <si>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</si>
  <si>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</si>
  <si>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</si>
  <si>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</si>
  <si>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</si>
  <si>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</si>
  <si>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</si>
  <si>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</si>
  <si>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</si>
  <si>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</si>
  <si>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</si>
  <si>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</si>
  <si>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</si>
  <si>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</si>
  <si>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</si>
  <si>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</si>
  <si>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</si>
  <si>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</si>
  <si>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</si>
  <si>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</si>
  <si>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</si>
  <si>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</si>
  <si>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</si>
  <si>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</si>
  <si>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</si>
  <si>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</si>
  <si>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</si>
  <si>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</si>
  <si>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</si>
  <si>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</si>
  <si>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</si>
  <si>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</si>
  <si>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</si>
  <si>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</si>
  <si>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</si>
  <si>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</si>
  <si>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</si>
  <si>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</si>
  <si>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</si>
  <si>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</si>
  <si>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</si>
  <si>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</si>
  <si>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</si>
  <si>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</si>
  <si>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</si>
  <si>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</si>
  <si>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</si>
  <si>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</si>
  <si>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</si>
  <si>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</si>
  <si>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</si>
  <si>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</si>
  <si>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</si>
  <si>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</si>
  <si>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</si>
  <si>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</si>
  <si>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</si>
  <si>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</si>
  <si>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</si>
  <si>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</si>
  <si>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</si>
  <si>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</si>
  <si>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</si>
  <si>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</si>
  <si>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</si>
  <si>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</si>
  <si>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</si>
  <si>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</si>
  <si>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</si>
  <si>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</si>
  <si>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</si>
  <si>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</si>
  <si>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</si>
  <si>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</si>
  <si>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</si>
  <si>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</si>
  <si>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</si>
  <si>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</si>
  <si>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</si>
  <si>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</si>
  <si>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</si>
  <si>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</si>
  <si>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</si>
  <si>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</si>
  <si>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</si>
  <si>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</si>
  <si>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</si>
  <si>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</si>
  <si>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</si>
  <si>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</si>
  <si>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</si>
  <si>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</si>
  <si>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</si>
  <si>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</si>
  <si>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</si>
  <si>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</si>
  <si>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</si>
  <si>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</si>
  <si>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</si>
  <si>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</si>
  <si>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</si>
  <si>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</si>
  <si>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</si>
  <si>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</si>
  <si>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</si>
  <si>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</si>
  <si>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</si>
  <si>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</si>
  <si>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</si>
  <si>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</si>
  <si>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</si>
  <si>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</si>
  <si>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</si>
  <si>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</si>
  <si>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</si>
  <si>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</si>
  <si>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</si>
  <si>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</si>
  <si>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</si>
  <si>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</si>
  <si>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</si>
  <si>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</si>
  <si>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</si>
  <si>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</si>
  <si>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</si>
  <si>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</si>
  <si>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</si>
  <si>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</si>
  <si>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</si>
  <si>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</si>
  <si>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</si>
  <si>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</si>
  <si>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</si>
  <si>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</si>
  <si>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</si>
  <si>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</si>
  <si>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</si>
  <si>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</si>
  <si>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</si>
  <si>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</si>
  <si>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</si>
  <si>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</si>
  <si>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</si>
  <si>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</si>
  <si>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</si>
  <si>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</si>
  <si>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</si>
  <si>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</si>
  <si>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</si>
  <si>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</si>
  <si>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</si>
  <si>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</si>
  <si>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</si>
  <si>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</si>
  <si>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</si>
  <si>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</si>
  <si>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</si>
  <si>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</si>
  <si>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</si>
  <si>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</si>
  <si>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</si>
  <si>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</si>
  <si>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</si>
  <si>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</si>
  <si>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</si>
  <si>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</si>
  <si>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</si>
  <si>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</si>
  <si>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</si>
  <si>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</si>
  <si>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</si>
  <si>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</si>
  <si>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</si>
  <si>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</si>
  <si>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</si>
  <si>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</si>
  <si>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</si>
  <si>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</si>
  <si>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</si>
  <si>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</si>
  <si>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</si>
  <si>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</si>
  <si>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</si>
  <si>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</si>
  <si>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</si>
  <si>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</si>
  <si>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</si>
  <si>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</si>
  <si>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</si>
  <si>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</si>
  <si>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</si>
  <si>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</si>
  <si>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</si>
  <si>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</si>
  <si>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</si>
  <si>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</si>
  <si>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</si>
  <si>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</si>
  <si>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</si>
  <si>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</si>
  <si>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</si>
  <si>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</si>
  <si>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</si>
  <si>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</si>
  <si>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</si>
  <si>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</si>
  <si>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</si>
  <si>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</si>
  <si>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</si>
  <si>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</si>
  <si>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</si>
  <si>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</si>
  <si>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</si>
  <si>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</si>
  <si>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</si>
  <si>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</si>
  <si>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</si>
  <si>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</si>
  <si>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</si>
  <si>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</si>
  <si>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</si>
  <si>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</si>
  <si>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</si>
  <si>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</si>
  <si>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</si>
  <si>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</si>
  <si>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</si>
  <si>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</si>
  <si>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</si>
  <si>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</si>
  <si>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</si>
  <si>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</si>
  <si>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</si>
  <si>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</si>
  <si>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</si>
  <si>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</si>
  <si>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</si>
  <si>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</si>
  <si>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</si>
  <si>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</si>
  <si>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</si>
  <si>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</si>
  <si>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</si>
  <si>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</si>
  <si>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</si>
  <si>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</si>
  <si>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</si>
  <si>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</si>
  <si>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</si>
  <si>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</si>
  <si>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</si>
  <si>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</si>
  <si>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</si>
  <si>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</si>
  <si>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</si>
  <si>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</si>
  <si>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</si>
  <si>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</si>
  <si>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</si>
  <si>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</si>
  <si>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</si>
  <si>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</si>
  <si>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</si>
  <si>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</si>
  <si>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</si>
  <si>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</si>
  <si>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</si>
  <si>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</si>
  <si>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</si>
  <si>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</si>
  <si>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</si>
  <si>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</si>
  <si>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</si>
  <si>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</si>
  <si>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</si>
  <si>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</si>
  <si>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</si>
  <si>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</si>
  <si>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</si>
  <si>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</si>
  <si>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</si>
  <si>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</si>
  <si>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</si>
  <si>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</si>
  <si>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</si>
  <si>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</si>
  <si>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</si>
  <si>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</si>
  <si>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</si>
  <si>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</si>
  <si>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</si>
  <si>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</si>
  <si>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</si>
  <si>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</si>
  <si>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</si>
  <si>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</si>
  <si>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</si>
  <si>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</si>
  <si>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</si>
  <si>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</si>
  <si>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</si>
  <si>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</si>
  <si>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</si>
  <si>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</si>
  <si>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</si>
  <si>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</si>
  <si>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</si>
  <si>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</si>
  <si>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</si>
  <si>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</si>
  <si>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</si>
  <si>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</si>
  <si>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</si>
  <si>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</si>
  <si>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</si>
  <si>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</si>
  <si>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</si>
  <si>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</si>
  <si>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</si>
  <si>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</si>
  <si>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</si>
  <si>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</si>
  <si>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</si>
  <si>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</si>
  <si>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</si>
  <si>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</si>
  <si>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</si>
  <si>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</si>
  <si>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</si>
  <si>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</si>
  <si>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</si>
  <si>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</si>
  <si>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</si>
  <si>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</si>
  <si>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</si>
  <si>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</si>
  <si>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</si>
  <si>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</si>
  <si>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</si>
  <si>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</si>
  <si>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</si>
  <si>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</si>
  <si>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</si>
  <si>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</si>
  <si>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</si>
  <si>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</si>
  <si>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</si>
  <si>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</si>
  <si>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</si>
  <si>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</si>
  <si>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</si>
  <si>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</si>
  <si>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</si>
  <si>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</si>
  <si>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</si>
  <si>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</si>
  <si>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</si>
  <si>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</si>
  <si>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</si>
  <si>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</si>
  <si>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</si>
  <si>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</si>
  <si>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</si>
  <si>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</si>
  <si>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</si>
  <si>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</si>
  <si>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</si>
  <si>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</si>
  <si>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</si>
  <si>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</si>
  <si>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</si>
  <si>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</si>
  <si>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</si>
  <si>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</si>
  <si>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</si>
  <si>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</si>
  <si>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</si>
  <si>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</si>
  <si>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</si>
  <si>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</si>
  <si>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</si>
  <si>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</si>
  <si>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</si>
  <si>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</si>
  <si>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</si>
  <si>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</si>
  <si>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</si>
  <si>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</si>
  <si>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</si>
  <si>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</si>
  <si>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</si>
  <si>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</si>
  <si>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</si>
  <si>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</si>
  <si>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</si>
  <si>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</si>
  <si>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</si>
  <si>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</si>
  <si>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</si>
  <si>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</si>
  <si>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</si>
  <si>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</si>
  <si>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</si>
  <si>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</si>
  <si>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</si>
  <si>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</si>
  <si>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</si>
  <si>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</si>
  <si>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</si>
  <si>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</si>
  <si>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</si>
  <si>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</si>
  <si>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</si>
  <si>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</si>
  <si>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</si>
  <si>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</si>
  <si>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</si>
  <si>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</si>
  <si>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</si>
  <si>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</si>
  <si>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</si>
  <si>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</si>
  <si>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</si>
  <si>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</si>
  <si>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</si>
  <si>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</si>
  <si>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</si>
  <si>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</si>
  <si>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</si>
  <si>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</si>
  <si>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</si>
  <si>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</si>
  <si>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</si>
  <si>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</si>
  <si>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</si>
  <si>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</si>
  <si>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</si>
  <si>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</si>
  <si>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</si>
  <si>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</si>
  <si>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</si>
  <si>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</si>
  <si>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</si>
  <si>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</si>
  <si>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</si>
  <si>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</si>
  <si>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</si>
  <si>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</si>
  <si>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</si>
  <si>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</si>
  <si>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</si>
  <si>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</si>
  <si>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</si>
  <si>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</si>
  <si>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</si>
  <si>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</si>
  <si>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</si>
  <si>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</si>
  <si>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</si>
  <si>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</si>
  <si>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</si>
  <si>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</si>
  <si>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</si>
  <si>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</si>
  <si>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</si>
  <si>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</si>
  <si>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</si>
  <si>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</si>
  <si>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</si>
  <si>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</si>
  <si>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</si>
  <si>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</si>
  <si>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</si>
  <si>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</si>
  <si>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</si>
  <si>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</si>
  <si>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</si>
  <si>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</si>
  <si>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</si>
  <si>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</si>
  <si>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</si>
  <si>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</si>
  <si>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</si>
  <si>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</si>
  <si>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</si>
  <si>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</si>
  <si>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</si>
  <si>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</si>
  <si>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</si>
  <si>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</si>
  <si>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</si>
  <si>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</si>
  <si>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</si>
  <si>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</si>
  <si>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</si>
  <si>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</si>
  <si>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</si>
  <si>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</si>
  <si>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</si>
  <si>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</si>
  <si>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</si>
  <si>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</si>
  <si>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</si>
  <si>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</si>
  <si>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</si>
  <si>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</si>
  <si>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</si>
  <si>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</si>
  <si>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</si>
  <si>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</si>
  <si>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</si>
  <si>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</si>
  <si>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</si>
  <si>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</si>
  <si>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</si>
  <si>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</si>
  <si>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</si>
  <si>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</si>
  <si>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</si>
  <si>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</si>
  <si>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</si>
  <si>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</si>
  <si>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</si>
  <si>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</si>
  <si>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</si>
  <si>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</si>
  <si>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</si>
  <si>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</si>
  <si>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</si>
  <si>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</si>
  <si>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</si>
  <si>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</si>
  <si>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</si>
  <si>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</si>
  <si>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</si>
  <si>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</si>
  <si>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</si>
  <si>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</si>
  <si>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</si>
  <si>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</si>
  <si>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</si>
  <si>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</si>
  <si>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</si>
  <si>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</si>
  <si>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</si>
  <si>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</si>
  <si>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</si>
  <si>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</si>
  <si>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</si>
  <si>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</si>
  <si>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</si>
  <si>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</si>
  <si>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</si>
  <si>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</si>
  <si>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</si>
  <si>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</si>
  <si>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</si>
  <si>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</si>
  <si>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</si>
  <si>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</si>
  <si>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</si>
  <si>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</si>
  <si>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</si>
  <si>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</si>
  <si>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</si>
  <si>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</si>
  <si>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</si>
  <si>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</si>
  <si>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</si>
  <si>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</si>
  <si>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</si>
  <si>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</si>
  <si>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</si>
  <si>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</si>
  <si>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</si>
  <si>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</si>
  <si>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</si>
  <si>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</si>
  <si>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</si>
  <si>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</si>
  <si>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</si>
  <si>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</si>
  <si>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</si>
  <si>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</si>
  <si>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</si>
  <si>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</si>
  <si>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</si>
  <si>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</si>
  <si>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</si>
  <si>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</si>
  <si>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</si>
  <si>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</si>
  <si>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</si>
  <si>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</si>
  <si>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</si>
  <si>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</si>
  <si>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</si>
  <si>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</si>
  <si>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</si>
  <si>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</si>
  <si>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</si>
  <si>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</si>
  <si>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</si>
  <si>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</si>
  <si>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</si>
  <si>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</si>
  <si>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</si>
  <si>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</si>
  <si>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</si>
  <si>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</si>
  <si>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</si>
  <si>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</si>
  <si>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</si>
  <si>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</si>
  <si>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</si>
  <si>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</si>
  <si>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</si>
  <si>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</si>
  <si>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</si>
  <si>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</si>
  <si>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</si>
  <si>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</si>
  <si>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</si>
  <si>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</si>
  <si>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</si>
  <si>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</si>
  <si>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</si>
  <si>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</si>
  <si>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</si>
  <si>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</si>
  <si>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</si>
  <si>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</si>
  <si>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</si>
  <si>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</si>
  <si>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</si>
  <si>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</si>
  <si>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</si>
  <si>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</si>
  <si>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</si>
  <si>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</si>
  <si>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</si>
  <si>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</si>
  <si>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</si>
  <si>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</si>
  <si>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</si>
  <si>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</si>
  <si>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</si>
  <si>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</si>
  <si>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</si>
  <si>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</si>
  <si>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</si>
  <si>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</si>
  <si>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</si>
  <si>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</si>
  <si>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</si>
  <si>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</si>
  <si>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</si>
  <si>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</si>
  <si>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</si>
  <si>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</si>
  <si>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</si>
  <si>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</si>
  <si>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</si>
  <si>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</si>
  <si>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</si>
  <si>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</si>
  <si>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</si>
  <si>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</si>
  <si>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</si>
  <si>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</si>
  <si>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</si>
  <si>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</si>
  <si>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</si>
  <si>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</si>
  <si>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</si>
  <si>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</si>
  <si>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</si>
  <si>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</si>
  <si>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</si>
  <si>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</si>
  <si>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</si>
  <si>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</si>
  <si>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</si>
  <si>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</si>
  <si>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</si>
  <si>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</si>
  <si>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</si>
  <si>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</si>
  <si>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</si>
  <si>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</si>
  <si>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</si>
  <si>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</si>
  <si>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</si>
  <si>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</si>
  <si>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</si>
  <si>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</si>
  <si>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</si>
  <si>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</si>
  <si>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</si>
  <si>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</si>
  <si>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</si>
  <si>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</si>
  <si>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</si>
  <si>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</si>
  <si>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</si>
  <si>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</si>
  <si>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</si>
  <si>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</si>
  <si>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</si>
  <si>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</si>
  <si>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</si>
  <si>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</si>
  <si>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</si>
  <si>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</si>
  <si>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</si>
  <si>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</si>
  <si>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</si>
  <si>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</si>
  <si>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</si>
  <si>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</si>
  <si>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</si>
  <si>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</si>
  <si>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</si>
  <si>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</si>
  <si>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</si>
  <si>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</si>
  <si>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</si>
  <si>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</si>
  <si>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</si>
  <si>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</si>
  <si>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</si>
  <si>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</si>
  <si>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</si>
  <si>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</si>
  <si>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</si>
  <si>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</si>
  <si>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</si>
  <si>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</si>
  <si>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</si>
  <si>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</si>
  <si>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</si>
  <si>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</si>
  <si>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</si>
  <si>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</si>
  <si>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</si>
  <si>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</si>
  <si>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</si>
  <si>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</si>
  <si>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</si>
  <si>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</si>
  <si>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</si>
  <si>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</si>
  <si>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</si>
  <si>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</si>
  <si>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</si>
  <si>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</si>
  <si>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</si>
  <si>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</si>
  <si>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</si>
  <si>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</si>
  <si>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</si>
  <si>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</si>
  <si>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</si>
  <si>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</si>
  <si>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</si>
  <si>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</si>
  <si>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</si>
  <si>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</si>
  <si>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</si>
  <si>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</si>
  <si>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</si>
  <si>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</si>
  <si>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</si>
  <si>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</si>
  <si>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</si>
  <si>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</si>
  <si>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</si>
  <si>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</si>
  <si>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</si>
  <si>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</si>
  <si>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</si>
  <si>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</si>
  <si>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</si>
  <si>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</si>
  <si>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</si>
  <si>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</si>
  <si>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</si>
  <si>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</si>
  <si>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</si>
  <si>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</si>
  <si>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</si>
  <si>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</si>
  <si>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</si>
  <si>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</si>
  <si>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</si>
  <si>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</si>
  <si>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</si>
  <si>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</si>
  <si>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</si>
  <si>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</si>
  <si>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</si>
  <si>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</si>
  <si>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</si>
  <si>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</si>
  <si>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</si>
  <si>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</si>
  <si>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</si>
  <si>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</si>
  <si>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</si>
  <si>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</si>
  <si>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</si>
  <si>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</si>
  <si>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</si>
  <si>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</si>
  <si>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</si>
  <si>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</si>
  <si>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</si>
  <si>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</si>
  <si>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</si>
  <si>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</si>
  <si>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</si>
  <si>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</si>
  <si>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</si>
  <si>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</si>
  <si>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</si>
  <si>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</si>
  <si>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</si>
  <si>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</si>
  <si>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</si>
  <si>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</si>
  <si>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</si>
  <si>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</si>
  <si>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</si>
  <si>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</si>
  <si>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</si>
  <si>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</si>
  <si>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</si>
  <si>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</si>
  <si>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</si>
  <si>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</si>
  <si>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</si>
  <si>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</si>
  <si>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</si>
  <si>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</si>
  <si>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</si>
  <si>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</si>
  <si>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</si>
  <si>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</si>
  <si>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</si>
  <si>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</si>
  <si>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</si>
  <si>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</si>
  <si>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</si>
  <si>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</si>
  <si>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</si>
  <si>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</si>
  <si>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</si>
  <si>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</si>
  <si>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</si>
  <si>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</si>
  <si>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</si>
  <si>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</si>
  <si>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</si>
  <si>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</si>
  <si>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</si>
  <si>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</si>
  <si>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</si>
  <si>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</si>
  <si>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</si>
  <si>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</si>
  <si>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</si>
  <si>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</si>
  <si>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</si>
  <si>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</si>
  <si>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</si>
  <si>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</si>
  <si>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</si>
  <si>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</si>
  <si>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</si>
  <si>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</si>
  <si>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</si>
  <si>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</si>
  <si>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</si>
  <si>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</si>
  <si>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</si>
  <si>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</si>
  <si>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</si>
  <si>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</si>
  <si>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</si>
  <si>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</si>
  <si>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</si>
  <si>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</si>
  <si>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</si>
  <si>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</si>
  <si>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</si>
  <si>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</si>
  <si>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</si>
  <si>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</si>
  <si>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</si>
  <si>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</si>
  <si>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</si>
  <si>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</si>
  <si>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</si>
  <si>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</si>
  <si>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</si>
  <si>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</si>
  <si>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</si>
  <si>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</si>
  <si>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</si>
  <si>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</si>
  <si>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</si>
  <si>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</si>
  <si>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</si>
  <si>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</si>
  <si>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</si>
  <si>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</si>
  <si>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</si>
  <si>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</si>
  <si>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</si>
  <si>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</si>
  <si>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</si>
  <si>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</si>
  <si>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</si>
  <si>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</si>
  <si>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</si>
  <si>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</si>
  <si>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</si>
  <si>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</si>
  <si>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</si>
  <si>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</si>
  <si>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</si>
  <si>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</si>
  <si>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</si>
  <si>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</si>
  <si>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</si>
  <si>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</si>
  <si>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</si>
  <si>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</si>
  <si>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</si>
  <si>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</si>
  <si>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</si>
  <si>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</si>
  <si>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</si>
  <si>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</si>
  <si>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</si>
  <si>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</si>
  <si>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</si>
  <si>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</si>
  <si>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</si>
  <si>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</si>
  <si>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</si>
  <si>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</si>
  <si>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</si>
  <si>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</si>
  <si>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</si>
  <si>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</si>
  <si>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</si>
  <si>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</si>
  <si>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</si>
  <si>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</si>
  <si>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</si>
  <si>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</si>
  <si>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</si>
  <si>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</si>
  <si>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</si>
  <si>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</si>
  <si>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</si>
  <si>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</si>
  <si>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</si>
  <si>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</si>
  <si>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</si>
  <si>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</si>
  <si>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</si>
  <si>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</si>
  <si>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</si>
  <si>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</si>
  <si>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</si>
  <si>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</si>
  <si>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</si>
  <si>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</si>
  <si>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</si>
  <si>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</si>
  <si>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</si>
  <si>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</si>
  <si>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</si>
  <si>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</si>
  <si>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</si>
  <si>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</si>
  <si>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</si>
  <si>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</si>
  <si>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</si>
  <si>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</si>
  <si>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</si>
  <si>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</si>
  <si>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</si>
  <si>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</si>
  <si>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</si>
  <si>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</si>
  <si>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</si>
  <si>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</si>
  <si>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</si>
  <si>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</si>
  <si>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</si>
  <si>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</si>
  <si>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</si>
  <si>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</si>
  <si>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</si>
  <si>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</si>
  <si>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</si>
  <si>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</si>
  <si>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</si>
  <si>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</si>
  <si>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</si>
  <si>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</si>
  <si>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</si>
  <si>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</si>
  <si>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</si>
  <si>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</si>
  <si>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</si>
  <si>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</si>
  <si>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</si>
  <si>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</si>
  <si>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</si>
  <si>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</si>
  <si>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</si>
  <si>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</si>
  <si>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</si>
  <si>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</si>
  <si>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</si>
  <si>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</si>
  <si>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</si>
  <si>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</si>
  <si>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</si>
  <si>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</si>
  <si>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</si>
  <si>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</si>
  <si>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</si>
  <si>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</si>
  <si>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</si>
  <si>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</si>
  <si>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</si>
  <si>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</si>
  <si>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</si>
  <si>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</si>
  <si>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</si>
  <si>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</si>
  <si>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</si>
  <si>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</si>
  <si>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</si>
  <si>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</si>
  <si>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</si>
  <si>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</si>
  <si>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</si>
  <si>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</si>
  <si>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</si>
  <si>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</si>
  <si>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</si>
  <si>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</si>
  <si>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</si>
  <si>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</si>
  <si>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</si>
  <si>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</si>
  <si>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</si>
  <si>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</si>
  <si>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</si>
  <si>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</si>
  <si>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</si>
  <si>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</si>
  <si>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</si>
  <si>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</si>
  <si>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</si>
  <si>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</si>
  <si>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</si>
  <si>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</si>
  <si>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</si>
  <si>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</si>
  <si>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</si>
  <si>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</si>
  <si>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</si>
  <si>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</si>
  <si>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</si>
  <si>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</si>
  <si>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</si>
  <si>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</si>
  <si>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</si>
  <si>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</si>
  <si>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</si>
  <si>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</si>
  <si>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</si>
  <si>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</si>
  <si>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</si>
  <si>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</si>
  <si>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</si>
  <si>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</si>
  <si>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</si>
  <si>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</si>
  <si>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</si>
  <si>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</si>
  <si>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</si>
  <si>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</si>
  <si>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</si>
  <si>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</si>
  <si>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</si>
  <si>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</si>
  <si>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</si>
  <si>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</si>
  <si>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</si>
  <si>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</si>
  <si>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</si>
  <si>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</si>
  <si>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</si>
  <si>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</si>
  <si>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</si>
  <si>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</si>
  <si>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</si>
  <si>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</si>
  <si>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</si>
  <si>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</si>
  <si>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</si>
  <si>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</si>
  <si>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</si>
  <si>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</si>
  <si>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</si>
  <si>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</si>
  <si>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</si>
  <si>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</si>
  <si>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</si>
  <si>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</si>
  <si>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</si>
  <si>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</si>
  <si>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</si>
  <si>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</si>
  <si>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</si>
  <si>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</si>
  <si>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</si>
  <si>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</si>
  <si>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</si>
  <si>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</si>
  <si>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</si>
  <si>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</si>
  <si>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</si>
  <si>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</si>
  <si>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</si>
  <si>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</si>
  <si>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</si>
  <si>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</si>
  <si>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</si>
  <si>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</si>
  <si>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</si>
  <si>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</si>
  <si>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</si>
  <si>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</si>
  <si>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</si>
  <si>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</si>
  <si>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</si>
  <si>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</si>
  <si>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</si>
  <si>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</si>
  <si>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</si>
  <si>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</si>
  <si>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</si>
  <si>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</si>
  <si>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</si>
  <si>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</si>
  <si>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</si>
  <si>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</si>
  <si>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</si>
  <si>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</si>
  <si>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</si>
  <si>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</si>
  <si>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</si>
  <si>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</si>
  <si>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</si>
  <si>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</si>
  <si>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</si>
  <si>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</si>
  <si>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</si>
  <si>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</si>
  <si>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</si>
  <si>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</si>
  <si>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</si>
  <si>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</si>
  <si>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</si>
  <si>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</si>
  <si>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</si>
  <si>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</si>
  <si>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</si>
  <si>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</si>
  <si>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</si>
  <si>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</si>
  <si>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</si>
  <si>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</si>
  <si>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</si>
  <si>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</si>
  <si>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</si>
  <si>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</si>
  <si>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</si>
  <si>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</si>
  <si>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</si>
  <si>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</si>
  <si>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</si>
  <si>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</si>
  <si>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</si>
  <si>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</si>
  <si>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</si>
  <si>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</si>
  <si>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</si>
  <si>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</si>
  <si>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</si>
  <si>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</si>
  <si>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</si>
  <si>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</si>
  <si>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</si>
  <si>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</si>
  <si>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</si>
  <si>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</si>
  <si>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</si>
  <si>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</si>
  <si>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</si>
  <si>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</si>
  <si>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</si>
  <si>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</si>
  <si>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</si>
  <si>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</si>
  <si>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</si>
  <si>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</si>
  <si>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</si>
  <si>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</si>
  <si>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</si>
  <si>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</si>
  <si>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</si>
  <si>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</si>
  <si>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</si>
  <si>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</si>
  <si>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</si>
  <si>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</si>
  <si>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</si>
  <si>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</si>
  <si>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</si>
  <si>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</si>
  <si>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</si>
  <si>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</si>
  <si>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</si>
  <si>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</si>
  <si>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</si>
  <si>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</si>
  <si>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</si>
  <si>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</si>
  <si>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</si>
  <si>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</si>
  <si>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</si>
  <si>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</si>
  <si>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</si>
  <si>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</si>
  <si>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</si>
  <si>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</si>
  <si>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</si>
  <si>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</si>
  <si>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</si>
  <si>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</si>
  <si>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</si>
  <si>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</si>
  <si>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</si>
  <si>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</si>
  <si>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</si>
  <si>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</si>
  <si>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</si>
  <si>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</si>
  <si>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</si>
  <si>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</si>
  <si>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</si>
  <si>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</si>
  <si>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</si>
  <si>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</si>
  <si>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</si>
  <si>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</si>
  <si>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</si>
  <si>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</si>
  <si>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</si>
  <si>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</si>
  <si>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</si>
  <si>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</si>
  <si>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</si>
  <si>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</si>
  <si>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</si>
  <si>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</si>
  <si>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</si>
  <si>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</si>
  <si>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</si>
  <si>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</si>
  <si>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</si>
  <si>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</si>
  <si>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</si>
  <si>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</si>
  <si>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</si>
  <si>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</si>
  <si>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</si>
  <si>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</si>
  <si>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</si>
  <si>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</si>
  <si>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</si>
  <si>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</si>
  <si>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</si>
  <si>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</si>
  <si>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</si>
  <si>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</si>
  <si>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</si>
  <si>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</si>
  <si>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</si>
  <si>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</si>
  <si>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</si>
  <si>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</si>
  <si>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</si>
  <si>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</si>
  <si>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</si>
  <si>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</si>
  <si>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</si>
  <si>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</si>
  <si>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</si>
  <si>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</si>
  <si>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</si>
  <si>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</si>
  <si>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</si>
  <si>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</si>
  <si>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</si>
  <si>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</si>
  <si>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</si>
  <si>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</si>
  <si>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</si>
  <si>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</si>
  <si>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</si>
  <si>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</si>
  <si>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</si>
  <si>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</si>
  <si>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</si>
  <si>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</si>
  <si>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</si>
  <si>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</si>
  <si>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</si>
  <si>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</si>
  <si>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</si>
  <si>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</si>
  <si>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</si>
  <si>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</si>
  <si>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</si>
  <si>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</si>
  <si>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</si>
  <si>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</si>
  <si>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</si>
  <si>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</si>
  <si>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</si>
  <si>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</si>
  <si>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</si>
  <si>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</si>
  <si>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</si>
  <si>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</si>
  <si>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</si>
  <si>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</si>
  <si>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</si>
  <si>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</si>
  <si>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</si>
  <si>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</si>
  <si>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</si>
  <si>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</si>
  <si>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</si>
  <si>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</si>
  <si>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</si>
  <si>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</si>
  <si>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</si>
  <si>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</si>
  <si>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</si>
  <si>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</si>
  <si>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</si>
  <si>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</si>
  <si>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</si>
  <si>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</si>
  <si>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</si>
  <si>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</si>
  <si>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</si>
  <si>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</si>
  <si>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</si>
  <si>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</si>
  <si>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</si>
  <si>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</si>
  <si>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</si>
  <si>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</si>
  <si>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</si>
  <si>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</si>
  <si>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</si>
  <si>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</si>
  <si>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</si>
  <si>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</si>
  <si>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</si>
  <si>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</si>
  <si>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</si>
  <si>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</si>
  <si>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</si>
  <si>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</si>
  <si>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</si>
  <si>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</si>
  <si>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</si>
  <si>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</si>
  <si>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</si>
  <si>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</si>
  <si>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</si>
  <si>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</si>
  <si>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</si>
  <si>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</si>
  <si>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</si>
  <si>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</si>
  <si>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</si>
  <si>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</si>
  <si>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</si>
  <si>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</si>
  <si>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</si>
  <si>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</si>
  <si>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</si>
  <si>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</si>
  <si>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</si>
  <si>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</si>
  <si>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</si>
  <si>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</si>
  <si>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</si>
  <si>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</si>
  <si>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</si>
  <si>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</si>
  <si>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</si>
  <si>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</si>
  <si>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</si>
  <si>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</si>
  <si>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</si>
  <si>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</si>
  <si>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</si>
  <si>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</si>
  <si>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</si>
  <si>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</si>
  <si>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</si>
  <si>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</si>
  <si>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</si>
  <si>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</si>
  <si>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</si>
  <si>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</si>
  <si>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</si>
  <si>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</si>
  <si>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</si>
  <si>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</si>
  <si>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</si>
  <si>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</si>
  <si>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</si>
  <si>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</si>
  <si>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</si>
  <si>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</si>
  <si>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</si>
  <si>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</si>
  <si>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</si>
  <si>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</si>
  <si>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</si>
  <si>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</si>
  <si>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</si>
  <si>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</si>
  <si>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</si>
  <si>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</si>
  <si>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</si>
  <si>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</si>
  <si>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</si>
  <si>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</si>
  <si>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</si>
  <si>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</si>
  <si>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</si>
  <si>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</si>
  <si>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</si>
  <si>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</si>
  <si>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</si>
  <si>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</si>
  <si>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</si>
  <si>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</si>
  <si>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</si>
  <si>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</si>
  <si>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</si>
  <si>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</si>
  <si>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</si>
  <si>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</si>
  <si>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</si>
  <si>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</si>
  <si>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</si>
  <si>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</si>
  <si>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</si>
  <si>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</si>
  <si>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</si>
  <si>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</si>
  <si>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</si>
  <si>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</si>
  <si>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</si>
  <si>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</si>
  <si>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</si>
  <si>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</si>
  <si>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</si>
  <si>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</si>
  <si>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</si>
  <si>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</si>
  <si>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</si>
  <si>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</si>
  <si>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</si>
  <si>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</si>
  <si>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</si>
  <si>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</si>
  <si>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</si>
  <si>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</si>
  <si>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</si>
  <si>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</si>
  <si>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</si>
  <si>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</si>
  <si>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</si>
  <si>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</si>
  <si>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</si>
  <si>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</si>
  <si>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</si>
  <si>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</si>
  <si>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</si>
  <si>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</si>
  <si>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</si>
  <si>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</si>
  <si>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</si>
  <si>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</si>
  <si>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</si>
  <si>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</si>
  <si>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</si>
  <si>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</si>
  <si>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</si>
  <si>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</si>
  <si>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</si>
  <si>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</si>
  <si>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</si>
  <si>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</si>
  <si>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</si>
  <si>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</si>
  <si>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</si>
  <si>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</si>
  <si>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</si>
  <si>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</si>
  <si>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</si>
  <si>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</si>
  <si>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</si>
  <si>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</si>
  <si>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</si>
  <si>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</si>
  <si>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</si>
  <si>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</si>
  <si>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</si>
  <si>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</si>
  <si>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</si>
  <si>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</si>
  <si>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</si>
  <si>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</si>
  <si>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</si>
  <si>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</si>
  <si>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</si>
  <si>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</si>
  <si>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</si>
  <si>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</si>
  <si>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</si>
  <si>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</si>
  <si>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</si>
  <si>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</si>
  <si>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</si>
  <si>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</si>
  <si>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</si>
  <si>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</si>
  <si>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</si>
  <si>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</si>
  <si>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</si>
  <si>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</si>
  <si>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</si>
  <si>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</si>
  <si>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</si>
  <si>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</si>
  <si>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</si>
  <si>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</si>
  <si>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</si>
  <si>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</si>
  <si>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</si>
  <si>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</si>
  <si>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</si>
  <si>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</si>
  <si>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</si>
  <si>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</si>
  <si>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</si>
  <si>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</si>
  <si>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</si>
  <si>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</si>
  <si>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</si>
  <si>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</si>
  <si>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</si>
  <si>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</si>
  <si>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</si>
  <si>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</si>
  <si>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</si>
  <si>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</si>
  <si>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</si>
  <si>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</si>
  <si>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</si>
  <si>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</si>
  <si>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</si>
  <si>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</si>
  <si>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</si>
  <si>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</si>
  <si>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</si>
  <si>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</si>
  <si>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</si>
  <si>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</si>
  <si>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</si>
  <si>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</si>
  <si>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</si>
  <si>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</si>
  <si>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</si>
  <si>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</si>
  <si>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</si>
  <si>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</si>
  <si>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</si>
  <si>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</si>
  <si>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</si>
  <si>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</si>
  <si>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</si>
  <si>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</si>
  <si>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</si>
  <si>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</si>
  <si>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</si>
  <si>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</si>
  <si>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</si>
  <si>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</si>
  <si>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</si>
  <si>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</si>
  <si>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</si>
  <si>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</si>
  <si>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</si>
  <si>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</si>
  <si>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</si>
  <si>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</si>
  <si>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</si>
  <si>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</si>
  <si>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</si>
  <si>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</si>
  <si>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</si>
  <si>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</si>
  <si>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</si>
  <si>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</si>
  <si>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</si>
  <si>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</si>
  <si>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</si>
  <si>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</si>
  <si>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</si>
  <si>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</si>
  <si>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</si>
  <si>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</si>
  <si>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</si>
  <si>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</si>
  <si>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</si>
  <si>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</si>
  <si>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</si>
  <si>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</si>
  <si>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</si>
  <si>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</si>
  <si>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</si>
  <si>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</si>
  <si>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</si>
  <si>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</si>
  <si>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</si>
  <si>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</si>
  <si>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</si>
  <si>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</si>
  <si>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</si>
  <si>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</si>
  <si>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</si>
  <si>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</si>
  <si>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</si>
  <si>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</si>
  <si>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</si>
  <si>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</si>
  <si>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</si>
  <si>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</si>
  <si>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</si>
  <si>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</si>
  <si>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</si>
  <si>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</si>
  <si>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</si>
  <si>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</si>
  <si>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</si>
  <si>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</si>
  <si>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</si>
  <si>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</si>
  <si>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</si>
  <si>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</si>
  <si>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</si>
  <si>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</si>
  <si>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</si>
  <si>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</si>
  <si>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</si>
  <si>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</si>
  <si>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</si>
  <si>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</si>
  <si>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</si>
  <si>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</si>
  <si>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</si>
  <si>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</si>
  <si>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</si>
  <si>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</si>
  <si>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</si>
  <si>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</si>
  <si>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</si>
  <si>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</si>
  <si>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</si>
  <si>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</si>
  <si>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</si>
  <si>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</si>
  <si>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</si>
  <si>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</si>
  <si>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</si>
  <si>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</si>
  <si>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</si>
  <si>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</si>
  <si>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</si>
  <si>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</si>
  <si>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</si>
  <si>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</si>
  <si>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</si>
  <si>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</si>
  <si>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</si>
  <si>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</si>
  <si>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</si>
  <si>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</si>
  <si>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</si>
  <si>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</si>
  <si>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</si>
  <si>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</si>
  <si>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</si>
  <si>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</si>
  <si>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</si>
  <si>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</si>
  <si>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</si>
  <si>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</si>
  <si>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</si>
  <si>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</si>
  <si>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</si>
  <si>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</si>
  <si>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</si>
  <si>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</si>
  <si>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</si>
  <si>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</si>
  <si>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</si>
  <si>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</si>
  <si>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</si>
  <si>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</si>
  <si>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</si>
  <si>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</si>
  <si>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</si>
  <si>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</si>
  <si>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</si>
  <si>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</si>
  <si>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</si>
  <si>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</si>
  <si>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</si>
  <si>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</si>
  <si>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</si>
  <si>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</si>
  <si>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</si>
  <si>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</si>
  <si>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</si>
  <si>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</si>
  <si>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</si>
  <si>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</si>
  <si>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</si>
  <si>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</si>
  <si>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</si>
  <si>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</si>
  <si>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</si>
  <si>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</si>
  <si>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</si>
  <si>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</si>
  <si>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</si>
  <si>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</si>
  <si>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</si>
  <si>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</si>
  <si>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</si>
  <si>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</si>
  <si>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</si>
  <si>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</si>
  <si>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</si>
  <si>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</si>
  <si>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</si>
  <si>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</si>
  <si>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</si>
  <si>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</si>
  <si>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</si>
  <si>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</si>
  <si>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</si>
  <si>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</si>
  <si>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</si>
  <si>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</si>
  <si>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</si>
  <si>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</si>
  <si>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</si>
  <si>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</si>
  <si>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</si>
  <si>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</si>
  <si>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</si>
  <si>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</si>
  <si>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</si>
  <si>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</si>
  <si>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</si>
  <si>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</si>
  <si>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</si>
  <si>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</si>
  <si>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</si>
  <si>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</si>
  <si>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</si>
  <si>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</si>
  <si>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</si>
  <si>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</si>
  <si>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</si>
  <si>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</si>
  <si>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</si>
  <si>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</si>
  <si>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</si>
  <si>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</si>
  <si>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</si>
  <si>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</si>
  <si>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</si>
  <si>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</si>
  <si>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</si>
  <si>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</si>
  <si>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</si>
  <si>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</si>
  <si>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</si>
  <si>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</si>
  <si>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</si>
  <si>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</si>
  <si>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</si>
  <si>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</si>
  <si>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</si>
  <si>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</si>
  <si>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</si>
  <si>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</si>
  <si>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</si>
  <si>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</si>
  <si>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</si>
  <si>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</si>
  <si>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</si>
  <si>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</si>
  <si>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</si>
  <si>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</si>
  <si>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</si>
  <si>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</si>
  <si>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</si>
  <si>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</si>
  <si>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</si>
  <si>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</si>
  <si>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</si>
  <si>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</si>
  <si>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</si>
  <si>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</si>
  <si>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</si>
  <si>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</si>
  <si>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</si>
  <si>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</si>
  <si>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</si>
  <si>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</si>
  <si>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</si>
  <si>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</si>
  <si>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</si>
  <si>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</si>
  <si>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</si>
  <si>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</si>
  <si>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</si>
  <si>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</si>
  <si>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</si>
  <si>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</si>
  <si>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</si>
  <si>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</si>
  <si>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</si>
  <si>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</si>
  <si>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</si>
  <si>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</si>
  <si>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</si>
  <si>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</si>
  <si>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</si>
  <si>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</si>
  <si>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</si>
  <si>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</si>
  <si>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</si>
  <si>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</si>
  <si>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</si>
  <si>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</si>
  <si>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</si>
  <si>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</si>
  <si>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</si>
  <si>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</si>
  <si>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</si>
  <si>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</si>
  <si>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</si>
  <si>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</si>
  <si>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</si>
  <si>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</si>
  <si>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</si>
  <si>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</si>
  <si>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</si>
  <si>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</si>
  <si>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</si>
  <si>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</si>
  <si>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</si>
  <si>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</si>
  <si>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</si>
  <si>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</si>
  <si>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</si>
  <si>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</si>
  <si>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</si>
  <si>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</si>
  <si>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</si>
  <si>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</si>
  <si>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</si>
  <si>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</si>
  <si>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</si>
  <si>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</si>
  <si>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</si>
  <si>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</si>
  <si>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</si>
  <si>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</si>
  <si>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</si>
  <si>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</si>
  <si>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</si>
  <si>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</si>
  <si>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</si>
  <si>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</si>
  <si>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</si>
  <si>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</si>
  <si>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</si>
  <si>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</si>
  <si>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</si>
  <si>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</si>
  <si>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</si>
  <si>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</si>
  <si>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</si>
  <si>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</si>
  <si>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</si>
  <si>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</si>
  <si>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</si>
  <si>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</si>
  <si>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</si>
  <si>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</si>
  <si>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</si>
  <si>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</si>
  <si>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</si>
  <si>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</si>
  <si>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</si>
  <si>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</si>
  <si>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</si>
  <si>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</si>
  <si>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</si>
  <si>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</si>
  <si>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</si>
  <si>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</si>
  <si>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</si>
  <si>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</si>
  <si>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</si>
  <si>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</si>
  <si>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</si>
  <si>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</si>
  <si>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</si>
  <si>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</si>
  <si>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</si>
  <si>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</si>
  <si>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</si>
  <si>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</si>
  <si>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</si>
  <si>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</si>
  <si>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</si>
  <si>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</si>
  <si>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</si>
  <si>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</si>
  <si>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</si>
  <si>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</si>
  <si>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</si>
  <si>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</si>
  <si>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</si>
  <si>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</si>
  <si>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</si>
  <si>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</si>
  <si>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</si>
  <si>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</si>
  <si>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</si>
  <si>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</si>
  <si>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</si>
  <si>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</si>
  <si>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</si>
  <si>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</si>
  <si>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</si>
  <si>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</si>
  <si>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</si>
  <si>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</si>
  <si>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</si>
  <si>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</si>
  <si>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</si>
  <si>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</si>
  <si>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</si>
  <si>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</si>
  <si>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</si>
  <si>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</si>
  <si>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</si>
  <si>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</si>
  <si>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</si>
  <si>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</si>
  <si>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</si>
  <si>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</si>
  <si>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</si>
  <si>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</si>
  <si>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</si>
  <si>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</si>
  <si>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</si>
  <si>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</si>
  <si>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</si>
  <si>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</si>
  <si>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</si>
  <si>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</si>
  <si>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</si>
  <si>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</si>
  <si>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</si>
  <si>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</si>
  <si>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</si>
  <si>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</si>
  <si>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</si>
  <si>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</si>
  <si>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</si>
  <si>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</si>
  <si>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</si>
  <si>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</si>
  <si>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</si>
  <si>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</si>
  <si>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</si>
  <si>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</si>
  <si>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</si>
  <si>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</si>
  <si>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</si>
  <si>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</si>
  <si>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</si>
  <si>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</si>
  <si>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</si>
  <si>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</si>
  <si>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</si>
  <si>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</si>
  <si>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</si>
  <si>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</si>
  <si>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</si>
  <si>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</si>
  <si>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</si>
  <si>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</si>
  <si>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</si>
  <si>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</si>
  <si>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</si>
  <si>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</si>
  <si>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</si>
  <si>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</si>
  <si>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</si>
  <si>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</si>
  <si>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</si>
  <si>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</si>
  <si>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</si>
  <si>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</si>
  <si>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</si>
  <si>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</si>
  <si>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</si>
  <si>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</si>
  <si>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</si>
  <si>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</si>
  <si>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</si>
  <si>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</si>
  <si>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</si>
  <si>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</si>
  <si>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</si>
  <si>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</si>
  <si>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</si>
  <si>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</si>
  <si>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</si>
  <si>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</si>
  <si>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</si>
  <si>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</si>
  <si>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</si>
  <si>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</si>
  <si>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</si>
  <si>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</si>
  <si>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</si>
  <si>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</si>
  <si>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</si>
  <si>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</si>
  <si>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</si>
  <si>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</si>
  <si>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</si>
  <si>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</si>
  <si>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</si>
  <si>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</si>
  <si>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</si>
  <si>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</si>
  <si>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</si>
  <si>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</si>
  <si>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</si>
  <si>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</si>
  <si>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</si>
  <si>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</si>
  <si>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</si>
  <si>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</si>
  <si>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</si>
  <si>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</si>
  <si>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</si>
  <si>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</si>
  <si>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</si>
  <si>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</si>
  <si>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</si>
  <si>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</si>
  <si>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</si>
  <si>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</si>
  <si>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</si>
  <si>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</si>
  <si>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</si>
  <si>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</si>
  <si>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</si>
  <si>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</si>
  <si>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</si>
  <si>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</si>
  <si>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</si>
  <si>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</si>
  <si>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</si>
  <si>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</si>
  <si>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</si>
  <si>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</si>
  <si>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</si>
  <si>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</si>
  <si>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</si>
  <si>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</si>
  <si>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</si>
  <si>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</si>
  <si>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</si>
  <si>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</si>
  <si>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</si>
  <si>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</si>
  <si>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</si>
  <si>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</si>
  <si>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</si>
  <si>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</si>
  <si>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</si>
  <si>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</si>
  <si>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</si>
  <si>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</si>
  <si>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</si>
  <si>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</si>
  <si>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</si>
  <si>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</si>
  <si>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</si>
  <si>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</si>
  <si>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</si>
  <si>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</si>
  <si>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</si>
  <si>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</si>
  <si>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</si>
  <si>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</si>
  <si>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</si>
  <si>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</si>
  <si>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</si>
  <si>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</si>
  <si>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</si>
  <si>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</si>
  <si>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</si>
  <si>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</si>
  <si>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</si>
  <si>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</si>
  <si>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</si>
  <si>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</si>
  <si>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</si>
  <si>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</si>
  <si>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</si>
  <si>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</si>
  <si>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</si>
  <si>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</si>
  <si>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</si>
  <si>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</si>
  <si>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</si>
  <si>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</si>
  <si>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</si>
  <si>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</si>
  <si>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</si>
  <si>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</si>
  <si>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</si>
  <si>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</si>
  <si>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</si>
  <si>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</si>
  <si>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</si>
  <si>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</si>
  <si>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</si>
  <si>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</si>
  <si>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</si>
  <si>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</si>
  <si>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</si>
  <si>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</si>
  <si>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</si>
  <si>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</si>
  <si>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</si>
  <si>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</si>
  <si>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</si>
  <si>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</si>
  <si>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</si>
  <si>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</si>
  <si>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</si>
  <si>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</si>
  <si>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</si>
  <si>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</si>
  <si>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</si>
  <si>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</si>
  <si>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</si>
  <si>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</si>
  <si>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</si>
  <si>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</si>
  <si>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</si>
  <si>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</si>
  <si>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</si>
  <si>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</si>
  <si>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</si>
  <si>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</si>
  <si>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</si>
  <si>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</si>
  <si>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</si>
  <si>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</si>
  <si>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</si>
  <si>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</si>
  <si>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</si>
  <si>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</si>
  <si>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</si>
  <si>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</si>
  <si>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</si>
  <si>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</si>
  <si>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</si>
  <si>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</si>
  <si>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</si>
  <si>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</si>
  <si>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</si>
  <si>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</si>
  <si>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</si>
  <si>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</si>
  <si>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</si>
  <si>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</si>
  <si>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</si>
  <si>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</si>
  <si>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</si>
  <si>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</si>
  <si>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</si>
  <si>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</si>
  <si>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</si>
  <si>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</si>
  <si>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</si>
  <si>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</si>
  <si>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</si>
  <si>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</si>
  <si>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</si>
  <si>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</si>
  <si>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</si>
  <si>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</si>
  <si>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</si>
  <si>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</si>
  <si>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</si>
  <si>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</si>
  <si>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</si>
  <si>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</si>
  <si>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</si>
  <si>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</si>
  <si>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</si>
  <si>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</si>
  <si>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</si>
  <si>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</si>
  <si>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</si>
  <si>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</si>
  <si>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</si>
  <si>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</si>
  <si>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</si>
  <si>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</si>
  <si>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</si>
  <si>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</si>
  <si>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</si>
  <si>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</si>
  <si>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</si>
  <si>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</si>
  <si>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</si>
  <si>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</si>
  <si>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</si>
  <si>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</si>
  <si>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</si>
  <si>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</si>
  <si>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</si>
  <si>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</si>
  <si>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</si>
  <si>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</si>
  <si>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</si>
  <si>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</si>
  <si>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</si>
  <si>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</si>
  <si>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</si>
  <si>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</si>
  <si>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</si>
  <si>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</si>
  <si>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</si>
  <si>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</si>
  <si>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</si>
  <si>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</si>
  <si>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</si>
  <si>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</si>
  <si>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</si>
  <si>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</si>
  <si>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</si>
  <si>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</si>
  <si>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</si>
  <si>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</si>
  <si>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</si>
  <si>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</si>
  <si>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</si>
  <si>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</si>
  <si>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</si>
  <si>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</si>
  <si>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</si>
  <si>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</si>
  <si>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</si>
  <si>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</si>
  <si>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</si>
  <si>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</si>
  <si>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</si>
  <si>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</si>
  <si>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</si>
  <si>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</si>
  <si>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</si>
  <si>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</si>
  <si>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</si>
  <si>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</si>
  <si>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</si>
  <si>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</si>
  <si>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</si>
  <si>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</si>
  <si>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</si>
  <si>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</si>
  <si>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</si>
  <si>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</si>
  <si>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</si>
  <si>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</si>
  <si>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</si>
  <si>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</si>
  <si>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</si>
  <si>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</si>
  <si>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</si>
  <si>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</si>
  <si>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</si>
  <si>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</si>
  <si>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</si>
  <si>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</si>
  <si>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</si>
  <si>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</si>
  <si>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</si>
  <si>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</si>
  <si>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</si>
  <si>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</si>
  <si>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</si>
  <si>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</si>
  <si>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</si>
  <si>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</si>
  <si>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</si>
  <si>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</si>
  <si>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</si>
  <si>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</si>
  <si>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</si>
  <si>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</si>
  <si>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</si>
  <si>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</si>
  <si>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</si>
  <si>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</si>
  <si>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</si>
  <si>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</si>
  <si>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</si>
  <si>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</si>
  <si>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</si>
  <si>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</si>
  <si>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</si>
  <si>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</si>
  <si>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</si>
  <si>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</si>
  <si>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</si>
  <si>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</si>
  <si>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</si>
  <si>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</si>
  <si>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</si>
  <si>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</si>
  <si>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</si>
  <si>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</si>
  <si>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</si>
  <si>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</si>
  <si>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</si>
  <si>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</si>
  <si>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</si>
  <si>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</si>
  <si>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</si>
  <si>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</si>
  <si>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</si>
  <si>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</si>
  <si>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</si>
  <si>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</si>
  <si>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</si>
  <si>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</si>
  <si>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</si>
  <si>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</si>
  <si>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</si>
  <si>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</si>
  <si>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</si>
  <si>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</si>
  <si>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</si>
  <si>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</si>
  <si>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</si>
  <si>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</si>
  <si>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</si>
  <si>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</si>
  <si>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</si>
  <si>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</si>
  <si>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</si>
  <si>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</si>
  <si>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</si>
  <si>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</si>
  <si>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</si>
  <si>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</si>
  <si>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</si>
  <si>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</si>
  <si>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</si>
  <si>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</si>
  <si>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</si>
  <si>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</si>
  <si>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</si>
  <si>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</si>
  <si>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</si>
  <si>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</si>
  <si>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</si>
  <si>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</si>
  <si>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</si>
  <si>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</si>
  <si>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</si>
  <si>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</si>
  <si>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</si>
  <si>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</si>
  <si>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</si>
  <si>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</si>
  <si>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</si>
  <si>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</si>
  <si>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</si>
  <si>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</si>
  <si>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</si>
  <si>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</si>
  <si>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</si>
  <si>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</si>
  <si>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</si>
  <si>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</si>
  <si>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</si>
  <si>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</si>
  <si>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</si>
  <si>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</si>
  <si>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</si>
  <si>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</si>
  <si>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</si>
  <si>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</si>
  <si>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</si>
  <si>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</si>
  <si>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</si>
  <si>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</si>
  <si>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</si>
  <si>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</si>
  <si>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</si>
  <si>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</si>
  <si>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</si>
  <si>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</si>
  <si>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</si>
  <si>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</si>
  <si>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</si>
  <si>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</si>
  <si>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</si>
  <si>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</si>
  <si>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</si>
  <si>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</si>
  <si>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</si>
  <si>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</si>
  <si>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</si>
  <si>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</si>
  <si>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</si>
  <si>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</si>
  <si>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</si>
  <si>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</si>
  <si>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</si>
  <si>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</si>
  <si>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</si>
  <si>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</si>
  <si>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</si>
  <si>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</si>
  <si>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</si>
  <si>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</si>
  <si>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</si>
  <si>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</si>
  <si>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</si>
  <si>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</si>
  <si>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</si>
  <si>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</si>
  <si>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</si>
  <si>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</si>
  <si>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</si>
  <si>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</si>
  <si>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</si>
  <si>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</si>
  <si>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</si>
  <si>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</si>
  <si>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</si>
  <si>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</si>
  <si>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</si>
  <si>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</si>
  <si>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</si>
  <si>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</si>
  <si>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</si>
  <si>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</si>
  <si>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</si>
  <si>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</si>
  <si>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</si>
  <si>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</si>
  <si>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</si>
  <si>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</si>
  <si>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</si>
  <si>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</si>
  <si>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</si>
  <si>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</si>
  <si>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</si>
  <si>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</si>
  <si>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</si>
  <si>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</si>
  <si>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</si>
  <si>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</si>
  <si>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</si>
  <si>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</si>
  <si>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</si>
  <si>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</si>
  <si>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</si>
  <si>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</si>
  <si>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</si>
  <si>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</si>
  <si>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</si>
  <si>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</si>
  <si>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</si>
  <si>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</si>
  <si>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</si>
  <si>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</si>
  <si>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</si>
  <si>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</si>
  <si>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</si>
  <si>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</si>
  <si>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</si>
  <si>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</si>
  <si>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</si>
  <si>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</si>
  <si>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</si>
  <si>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</si>
  <si>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</si>
  <si>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</si>
  <si>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</si>
  <si>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</si>
  <si>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</si>
  <si>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</si>
  <si>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</si>
  <si>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</si>
  <si>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</si>
  <si>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</si>
  <si>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</si>
  <si>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</si>
  <si>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</si>
  <si>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</si>
  <si>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</si>
  <si>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</si>
  <si>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</si>
  <si>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</si>
  <si>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</si>
  <si>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</si>
  <si>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</si>
  <si>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</si>
  <si>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</si>
  <si>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</si>
  <si>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</si>
  <si>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</si>
  <si>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</si>
  <si>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</si>
  <si>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</si>
  <si>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</si>
  <si>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</si>
  <si>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</si>
  <si>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</si>
  <si>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</si>
  <si>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</si>
  <si>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</si>
  <si>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</si>
  <si>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</si>
  <si>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</si>
  <si>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</si>
  <si>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</si>
  <si>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</si>
  <si>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</si>
  <si>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</si>
  <si>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</si>
  <si>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</si>
  <si>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</si>
  <si>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</si>
  <si>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</si>
  <si>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</si>
  <si>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</si>
  <si>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</si>
  <si>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</si>
  <si>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</si>
  <si>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</si>
  <si>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</si>
  <si>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</si>
  <si>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</si>
  <si>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</si>
  <si>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</si>
  <si>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</si>
  <si>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</si>
  <si>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</si>
  <si>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</si>
  <si>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</si>
  <si>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</si>
  <si>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</si>
  <si>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</si>
  <si>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</si>
  <si>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</si>
  <si>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</si>
  <si>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</si>
  <si>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</si>
  <si>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</si>
  <si>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</si>
  <si>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</si>
  <si>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</si>
  <si>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</si>
  <si>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</si>
  <si>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</si>
  <si>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</si>
  <si>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</si>
  <si>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</si>
  <si>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</si>
  <si>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</si>
  <si>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</si>
  <si>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</si>
  <si>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</si>
  <si>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</si>
  <si>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</si>
  <si>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</si>
  <si>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</si>
  <si>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</si>
  <si>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</si>
  <si>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</si>
  <si>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</si>
  <si>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</si>
  <si>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</si>
  <si>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</si>
  <si>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</si>
  <si>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</si>
  <si>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</si>
  <si>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</si>
  <si>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</si>
  <si>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</si>
  <si>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</si>
  <si>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</si>
  <si>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</si>
  <si>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</si>
  <si>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</si>
  <si>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</si>
  <si>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</si>
  <si>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</si>
  <si>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</si>
  <si>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</si>
  <si>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</si>
  <si>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</si>
  <si>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</si>
  <si>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</si>
  <si>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</si>
  <si>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</si>
  <si>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</si>
  <si>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</si>
  <si>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</si>
  <si>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</si>
  <si>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</si>
  <si>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</si>
  <si>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</si>
  <si>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</si>
  <si>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</si>
  <si>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</si>
  <si>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</si>
  <si>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</si>
  <si>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</si>
  <si>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</si>
  <si>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</si>
  <si>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</si>
  <si>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</si>
  <si>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</si>
  <si>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</si>
  <si>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</si>
  <si>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</si>
  <si>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</si>
  <si>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</si>
  <si>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</si>
  <si>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</si>
  <si>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</si>
  <si>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</si>
  <si>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</si>
  <si>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</si>
  <si>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</si>
  <si>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</si>
  <si>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</si>
  <si>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</si>
  <si>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</si>
  <si>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</si>
  <si>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</si>
  <si>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</si>
  <si>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</si>
  <si>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</si>
  <si>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</si>
  <si>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</si>
  <si>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</si>
  <si>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</si>
  <si>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</si>
  <si>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</si>
  <si>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</si>
  <si>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</si>
  <si>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</si>
  <si>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</si>
  <si>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</si>
  <si>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</si>
  <si>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</si>
  <si>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</si>
  <si>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</si>
  <si>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</si>
  <si>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</si>
  <si>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</si>
  <si>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</si>
  <si>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</si>
  <si>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</si>
  <si>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</si>
  <si>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</si>
  <si>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</si>
  <si>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</si>
  <si>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</si>
  <si>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</si>
  <si>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</si>
  <si>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</si>
  <si>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</si>
  <si>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</si>
  <si>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</si>
  <si>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</si>
  <si>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</si>
  <si>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</si>
  <si>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</si>
  <si>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</si>
  <si>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</si>
  <si>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</si>
  <si>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</si>
  <si>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</si>
  <si>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</si>
  <si>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</si>
  <si>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</si>
  <si>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</si>
  <si>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</si>
  <si>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</si>
  <si>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</si>
  <si>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</si>
  <si>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</si>
  <si>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</si>
  <si>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</si>
  <si>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</si>
  <si>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</si>
  <si>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</si>
  <si>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</si>
  <si>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</si>
  <si>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</si>
  <si>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</si>
  <si>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</si>
  <si>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</si>
  <si>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</si>
  <si>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</si>
  <si>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</si>
  <si>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</si>
  <si>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</si>
  <si>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</si>
  <si>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</si>
  <si>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</si>
  <si>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</si>
  <si>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</si>
  <si>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</si>
  <si>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</si>
  <si>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</si>
  <si>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</si>
  <si>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</si>
  <si>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</si>
  <si>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</si>
  <si>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</si>
  <si>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</si>
  <si>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</si>
  <si>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</si>
  <si>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</si>
  <si>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</si>
  <si>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</si>
  <si>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</si>
  <si>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</si>
  <si>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</si>
  <si>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</si>
  <si>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</si>
  <si>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</si>
  <si>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</si>
  <si>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</si>
  <si>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</si>
  <si>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</si>
  <si>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</si>
  <si>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</si>
  <si>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</si>
  <si>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</si>
  <si>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</si>
  <si>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</si>
  <si>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</si>
  <si>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</si>
  <si>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</si>
  <si>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</si>
  <si>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</si>
  <si>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</si>
  <si>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</si>
  <si>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</si>
  <si>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</si>
  <si>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</si>
  <si>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</si>
  <si>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</si>
  <si>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</si>
  <si>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</si>
  <si>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</si>
  <si>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</si>
  <si>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</si>
  <si>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</si>
  <si>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</si>
  <si>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</si>
  <si>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</si>
  <si>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</si>
  <si>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</si>
  <si>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</si>
  <si>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</si>
  <si>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</si>
  <si>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</si>
  <si>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</si>
  <si>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</si>
  <si>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</si>
  <si>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</si>
  <si>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</si>
  <si>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</si>
  <si>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</si>
  <si>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</si>
  <si>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</si>
  <si>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</si>
  <si>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</si>
  <si>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</si>
  <si>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</si>
  <si>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</si>
  <si>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</si>
  <si>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</si>
  <si>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</si>
  <si>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</si>
  <si>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</si>
  <si>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</si>
  <si>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</si>
  <si>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</si>
  <si>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</si>
  <si>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</si>
  <si>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</si>
  <si>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</si>
  <si>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</si>
  <si>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</si>
  <si>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</si>
  <si>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</si>
  <si>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</si>
  <si>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</si>
  <si>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</si>
  <si>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</si>
  <si>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</si>
  <si>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</si>
  <si>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</si>
  <si>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</si>
  <si>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</si>
  <si>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</si>
  <si>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</si>
  <si>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</si>
  <si>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</si>
  <si>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</si>
  <si>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</si>
  <si>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</si>
  <si>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</si>
  <si>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</si>
  <si>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</si>
  <si>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</si>
  <si>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</si>
  <si>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</si>
  <si>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</si>
  <si>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</si>
  <si>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</si>
  <si>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</si>
  <si>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</si>
  <si>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</si>
  <si>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</si>
  <si>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</si>
  <si>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</si>
  <si>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</si>
  <si>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</si>
  <si>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</si>
  <si>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</si>
  <si>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</si>
  <si>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</si>
  <si>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</si>
  <si>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</si>
  <si>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</si>
  <si>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</si>
  <si>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</si>
  <si>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</si>
  <si>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</si>
  <si>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</si>
  <si>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</si>
  <si>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</si>
  <si>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</si>
  <si>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</si>
  <si>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</si>
  <si>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</si>
  <si>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</si>
  <si>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</si>
  <si>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</si>
  <si>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</si>
  <si>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</si>
  <si>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</si>
  <si>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</si>
  <si>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</si>
  <si>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</si>
  <si>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</si>
  <si>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</si>
  <si>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</si>
  <si>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</si>
  <si>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</si>
  <si>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</si>
  <si>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</si>
  <si>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</si>
  <si>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</si>
  <si>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</si>
  <si>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</si>
  <si>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</si>
  <si>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</si>
  <si>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</si>
  <si>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</si>
  <si>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</si>
  <si>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</si>
  <si>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</si>
  <si>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</si>
  <si>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</si>
  <si>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</si>
  <si>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</si>
  <si>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</si>
  <si>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</si>
  <si>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</si>
  <si>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</si>
  <si>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</si>
  <si>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</si>
  <si>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</si>
  <si>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</si>
  <si>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</si>
  <si>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</si>
  <si>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</si>
  <si>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</si>
  <si>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</si>
  <si>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</si>
  <si>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</si>
  <si>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</si>
  <si>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</si>
  <si>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</si>
  <si>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</si>
  <si>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</si>
  <si>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</si>
  <si>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</si>
  <si>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</si>
  <si>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</si>
  <si>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</si>
  <si>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</si>
  <si>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</si>
  <si>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</si>
  <si>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</si>
  <si>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</si>
  <si>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</si>
  <si>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</si>
  <si>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</si>
  <si>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</si>
  <si>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</si>
  <si>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</si>
  <si>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</si>
  <si>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</si>
  <si>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</si>
  <si>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</si>
  <si>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</si>
  <si>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</si>
  <si>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</si>
  <si>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</si>
  <si>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</si>
  <si>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</si>
  <si>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</si>
  <si>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</si>
  <si>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</si>
  <si>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</si>
  <si>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</si>
  <si>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</si>
  <si>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</si>
  <si>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</si>
  <si>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</si>
  <si>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</si>
  <si>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</si>
  <si>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</si>
  <si>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</si>
  <si>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</si>
  <si>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</si>
  <si>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</si>
  <si>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</si>
  <si>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</si>
  <si>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</si>
  <si>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</si>
  <si>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</si>
  <si>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</si>
  <si>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</si>
  <si>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</si>
  <si>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</si>
  <si>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</si>
  <si>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</si>
  <si>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</si>
  <si>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</si>
  <si>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</si>
  <si>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</si>
  <si>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</si>
  <si>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</si>
  <si>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</si>
  <si>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</si>
  <si>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</si>
  <si>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</si>
  <si>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</si>
  <si>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</si>
  <si>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</si>
  <si>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</si>
  <si>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</si>
  <si>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</si>
  <si>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</si>
  <si>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</si>
  <si>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</si>
  <si>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</si>
  <si>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</si>
  <si>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</si>
  <si>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</si>
  <si>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</si>
  <si>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</si>
  <si>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</si>
  <si>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</si>
  <si>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</si>
  <si>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</si>
  <si>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</si>
  <si>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</si>
  <si>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</si>
  <si>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</si>
  <si>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</si>
  <si>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</si>
  <si>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</si>
  <si>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</si>
  <si>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</si>
  <si>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</si>
  <si>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</si>
  <si>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</si>
  <si>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</si>
  <si>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</si>
  <si>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</si>
  <si>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</si>
  <si>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</si>
  <si>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</si>
  <si>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</si>
  <si>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</si>
  <si>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</si>
  <si>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</si>
  <si>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</si>
  <si>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</si>
  <si>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</si>
  <si>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</si>
  <si>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</si>
  <si>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</si>
  <si>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</si>
  <si>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</si>
  <si>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</si>
  <si>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</si>
  <si>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</si>
  <si>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</si>
  <si>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</si>
  <si>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</si>
  <si>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</si>
  <si>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</si>
  <si>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</si>
  <si>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</si>
  <si>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</si>
  <si>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</si>
  <si>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</si>
  <si>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</si>
  <si>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</si>
  <si>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</si>
  <si>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</si>
  <si>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</si>
  <si>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</si>
  <si>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</si>
  <si>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</si>
  <si>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</si>
  <si>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</si>
  <si>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</si>
  <si>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</si>
  <si>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</si>
  <si>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</si>
  <si>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</si>
  <si>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</si>
  <si>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</si>
  <si>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</si>
  <si>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</si>
  <si>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</si>
  <si>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</si>
  <si>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</si>
  <si>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</si>
  <si>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</si>
  <si>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</si>
  <si>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</si>
  <si>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</si>
  <si>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</si>
  <si>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</si>
  <si>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</si>
  <si>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</si>
  <si>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</si>
  <si>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</si>
  <si>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</si>
  <si>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</si>
  <si>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</si>
  <si>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</si>
  <si>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</si>
  <si>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</si>
  <si>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</si>
  <si>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</si>
  <si>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</si>
  <si>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</si>
  <si>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</si>
  <si>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</si>
  <si>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</si>
  <si>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</si>
  <si>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</si>
  <si>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</si>
  <si>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</si>
  <si>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</si>
  <si>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</si>
  <si>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</si>
  <si>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</si>
  <si>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</si>
  <si>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</si>
  <si>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</si>
  <si>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</si>
  <si>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</si>
  <si>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</si>
  <si>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</si>
  <si>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</si>
  <si>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</si>
  <si>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</si>
  <si>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</si>
  <si>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</si>
  <si>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</si>
  <si>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</si>
  <si>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</si>
  <si>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</si>
  <si>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</si>
  <si>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</si>
  <si>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</si>
  <si>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</si>
  <si>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</si>
  <si>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</si>
  <si>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</si>
  <si>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</si>
  <si>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</si>
  <si>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</si>
  <si>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</si>
  <si>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</si>
  <si>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</si>
  <si>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</si>
  <si>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</si>
  <si>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</si>
  <si>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</si>
  <si>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</si>
  <si>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</si>
  <si>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</si>
  <si>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</si>
  <si>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</si>
  <si>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</si>
  <si>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</si>
  <si>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</si>
  <si>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</si>
  <si>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</si>
  <si>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</si>
  <si>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</si>
  <si>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</si>
  <si>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</si>
  <si>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</si>
  <si>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</si>
  <si>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</si>
  <si>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</si>
  <si>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</si>
  <si>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</si>
  <si>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</si>
  <si>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</si>
  <si>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</si>
  <si>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</si>
  <si>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</si>
  <si>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</si>
  <si>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</si>
  <si>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</si>
  <si>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</si>
  <si>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</si>
  <si>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</si>
  <si>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</si>
  <si>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</si>
  <si>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</si>
  <si>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</si>
  <si>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</si>
  <si>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</si>
  <si>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</si>
  <si>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</si>
  <si>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</si>
  <si>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</si>
  <si>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</si>
  <si>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</si>
  <si>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</si>
  <si>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</si>
  <si>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</si>
  <si>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</si>
  <si>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</si>
  <si>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</si>
  <si>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</si>
  <si>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</si>
  <si>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</si>
  <si>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</si>
  <si>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</si>
  <si>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</si>
  <si>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</si>
  <si>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</si>
  <si>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</si>
  <si>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</si>
  <si>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</si>
  <si>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</si>
  <si>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</si>
  <si>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</si>
  <si>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</si>
  <si>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</si>
  <si>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</si>
  <si>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</si>
  <si>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</si>
  <si>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</si>
  <si>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</si>
  <si>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</si>
  <si>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</si>
  <si>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</si>
  <si>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</si>
  <si>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</si>
  <si>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</si>
  <si>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</si>
  <si>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</si>
  <si>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</si>
  <si>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</si>
  <si>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</si>
  <si>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</si>
  <si>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</si>
  <si>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</si>
  <si>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</si>
  <si>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</si>
  <si>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</si>
  <si>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</si>
  <si>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</si>
  <si>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</si>
  <si>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</si>
  <si>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</si>
  <si>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</si>
  <si>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</si>
  <si>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</si>
  <si>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</si>
  <si>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</si>
  <si>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</si>
  <si>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</si>
  <si>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</si>
  <si>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</si>
  <si>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</si>
  <si>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</si>
  <si>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</si>
  <si>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</si>
  <si>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</si>
  <si>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</si>
  <si>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</si>
  <si>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</si>
  <si>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</si>
  <si>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</si>
  <si>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</si>
  <si>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</si>
  <si>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</si>
  <si>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</si>
  <si>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</si>
  <si>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</si>
  <si>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</si>
  <si>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</si>
  <si>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</si>
  <si>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</si>
  <si>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</si>
  <si>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</si>
  <si>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</si>
  <si>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</si>
  <si>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</si>
  <si>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</si>
  <si>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</si>
  <si>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</si>
  <si>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</si>
  <si>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</si>
  <si>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</si>
  <si>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</si>
  <si>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</si>
  <si>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</si>
  <si>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</si>
  <si>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</si>
  <si>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</si>
  <si>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</si>
  <si>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</si>
  <si>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</si>
  <si>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</si>
  <si>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</si>
  <si>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</si>
  <si>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</si>
  <si>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</si>
  <si>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</si>
  <si>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</si>
  <si>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</si>
  <si>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</si>
  <si>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</si>
  <si>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</si>
  <si>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</si>
  <si>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</si>
  <si>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</si>
  <si>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</si>
  <si>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</si>
  <si>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</si>
  <si>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</si>
  <si>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</si>
  <si>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</si>
  <si>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</si>
  <si>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</si>
  <si>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</si>
  <si>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</si>
  <si>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</si>
  <si>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</si>
  <si>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</si>
  <si>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</si>
  <si>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</si>
  <si>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</si>
  <si>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</si>
  <si>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</si>
  <si>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</si>
  <si>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</si>
  <si>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</si>
  <si>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</si>
  <si>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</si>
  <si>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</si>
  <si>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</si>
  <si>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</si>
  <si>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</si>
  <si>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</si>
  <si>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</si>
  <si>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</si>
  <si>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</si>
  <si>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</si>
  <si>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</si>
  <si>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</si>
  <si>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</si>
  <si>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</si>
  <si>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</si>
  <si>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</si>
  <si>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</si>
  <si>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</si>
  <si>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</si>
  <si>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</si>
  <si>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</si>
  <si>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</si>
  <si>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</si>
  <si>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</si>
  <si>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</si>
  <si>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</si>
  <si>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</si>
  <si>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</si>
  <si>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</si>
  <si>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</si>
  <si>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</si>
  <si>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</si>
  <si>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</si>
  <si>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</si>
  <si>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</si>
  <si>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</si>
  <si>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</si>
  <si>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</si>
  <si>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</si>
  <si>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</si>
  <si>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</si>
  <si>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</si>
  <si>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</si>
  <si>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</si>
  <si>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</si>
  <si>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</si>
  <si>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</si>
  <si>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</si>
  <si>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</si>
  <si>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</si>
  <si>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</si>
  <si>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</si>
  <si>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</si>
  <si>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</si>
  <si>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</si>
  <si>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</si>
  <si>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</si>
  <si>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</si>
  <si>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</si>
  <si>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</si>
  <si>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</si>
  <si>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</si>
  <si>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</si>
  <si>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</si>
  <si>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</si>
  <si>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</si>
  <si>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</si>
  <si>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</si>
  <si>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</si>
  <si>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</si>
  <si>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</si>
  <si>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</si>
  <si>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</si>
  <si>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</si>
  <si>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</si>
  <si>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</si>
  <si>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</si>
  <si>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</si>
  <si>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</si>
  <si>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</si>
  <si>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</si>
  <si>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</si>
  <si>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</si>
  <si>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</si>
  <si>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</si>
  <si>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</si>
  <si>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</si>
  <si>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</si>
  <si>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</si>
  <si>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</si>
  <si>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</si>
  <si>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</si>
  <si>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</si>
  <si>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</si>
  <si>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</si>
  <si>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</si>
  <si>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</si>
  <si>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</si>
  <si>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</si>
  <si>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</si>
  <si>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</si>
  <si>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</si>
  <si>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</si>
  <si>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</si>
  <si>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</si>
  <si>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</si>
  <si>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</si>
  <si>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</si>
  <si>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</si>
  <si>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</si>
  <si>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</si>
  <si>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</si>
  <si>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</si>
  <si>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</si>
  <si>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</si>
  <si>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</si>
  <si>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</si>
  <si>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</si>
  <si>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</si>
  <si>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</si>
  <si>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</si>
  <si>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</si>
  <si>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</si>
  <si>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</si>
  <si>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</si>
  <si>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</si>
  <si>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</si>
  <si>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</si>
  <si>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</si>
  <si>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</si>
  <si>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</si>
  <si>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</si>
  <si>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</si>
  <si>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</si>
  <si>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</si>
  <si>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</si>
  <si>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</si>
  <si>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</si>
  <si>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</si>
  <si>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</si>
  <si>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</si>
  <si>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</si>
  <si>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</si>
  <si>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</si>
  <si>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</si>
  <si>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</si>
  <si>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</si>
  <si>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</si>
  <si>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</si>
  <si>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</si>
  <si>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</si>
  <si>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</si>
  <si>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</si>
  <si>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</si>
  <si>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</si>
  <si>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</si>
  <si>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</si>
  <si>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</si>
  <si>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</si>
  <si>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</si>
  <si>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</si>
  <si>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</si>
  <si>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</si>
  <si>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</si>
  <si>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</si>
  <si>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</si>
  <si>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</si>
  <si>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</si>
  <si>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</si>
  <si>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</si>
  <si>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</si>
  <si>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</si>
  <si>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</si>
  <si>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</si>
  <si>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</si>
  <si>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</si>
  <si>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</si>
  <si>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</si>
  <si>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</si>
  <si>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</si>
  <si>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</si>
  <si>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</si>
  <si>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</si>
  <si>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</si>
  <si>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</si>
  <si>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</si>
  <si>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</si>
  <si>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</si>
  <si>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</si>
  <si>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</si>
  <si>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</si>
  <si>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</si>
  <si>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</si>
  <si>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</si>
  <si>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</si>
  <si>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</si>
  <si>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</si>
  <si>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</si>
  <si>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</si>
  <si>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</si>
  <si>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</si>
  <si>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</si>
  <si>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</si>
  <si>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</si>
  <si>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</si>
  <si>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</si>
  <si>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</si>
  <si>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</si>
  <si>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</si>
  <si>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</si>
  <si>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</si>
  <si>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</si>
  <si>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</si>
  <si>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</si>
  <si>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</si>
  <si>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</si>
  <si>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</si>
  <si>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</si>
  <si>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</si>
  <si>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</si>
  <si>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</si>
  <si>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</si>
  <si>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</si>
  <si>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</si>
  <si>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</si>
  <si>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</si>
  <si>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</si>
  <si>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</si>
  <si>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</si>
  <si>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</si>
  <si>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</si>
  <si>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</si>
  <si>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</si>
  <si>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</si>
  <si>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</si>
  <si>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</si>
  <si>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</si>
  <si>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</si>
  <si>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</si>
  <si>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</si>
  <si>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</si>
  <si>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</si>
  <si>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</si>
  <si>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</si>
  <si>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</si>
  <si>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</si>
  <si>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</si>
  <si>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</si>
  <si>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</si>
  <si>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</si>
  <si>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</si>
  <si>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</si>
  <si>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</si>
  <si>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</si>
  <si>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</si>
  <si>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</si>
  <si>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</si>
  <si>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</si>
  <si>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</si>
  <si>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</si>
  <si>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</si>
  <si>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</si>
  <si>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</si>
  <si>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</si>
  <si>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</si>
  <si>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</si>
  <si>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</si>
  <si>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</si>
  <si>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</si>
  <si>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</si>
  <si>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</si>
  <si>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</si>
  <si>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</si>
  <si>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</si>
  <si>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</si>
  <si>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</si>
  <si>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</si>
  <si>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</si>
  <si>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</si>
  <si>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</si>
  <si>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</si>
  <si>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</si>
  <si>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</si>
  <si>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</si>
  <si>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</si>
  <si>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</si>
  <si>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</si>
  <si>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</si>
  <si>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</si>
  <si>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</si>
  <si>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</si>
  <si>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</si>
  <si>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</si>
  <si>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</si>
  <si>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</si>
  <si>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</si>
  <si>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</si>
  <si>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</si>
  <si>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</si>
  <si>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</si>
  <si>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</si>
  <si>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</si>
  <si>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</si>
  <si>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</si>
  <si>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</si>
  <si>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</si>
  <si>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</si>
  <si>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</si>
  <si>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</si>
  <si>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</si>
  <si>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</si>
  <si>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</si>
  <si>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</si>
  <si>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</si>
  <si>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</si>
  <si>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</si>
  <si>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</si>
  <si>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</si>
  <si>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</si>
  <si>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</si>
  <si>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</si>
  <si>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</si>
  <si>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</si>
  <si>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</si>
  <si>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</si>
  <si>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</si>
  <si>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</si>
  <si>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</si>
  <si>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</si>
  <si>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</si>
  <si>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</si>
  <si>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</si>
  <si>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</si>
  <si>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</si>
  <si>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</si>
  <si>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</si>
  <si>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</si>
  <si>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</si>
  <si>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</si>
  <si>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</si>
  <si>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</si>
  <si>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</si>
  <si>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</si>
  <si>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</si>
  <si>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</si>
  <si>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</si>
  <si>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</si>
  <si>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</si>
  <si>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</si>
  <si>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</si>
  <si>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</si>
  <si>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</si>
  <si>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</si>
  <si>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</si>
  <si>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</si>
  <si>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</si>
  <si>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</si>
  <si>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</si>
  <si>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</si>
  <si>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</si>
  <si>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</si>
  <si>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</si>
  <si>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</si>
  <si>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</si>
  <si>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</si>
  <si>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</si>
  <si>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</si>
  <si>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</si>
  <si>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</si>
  <si>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</si>
  <si>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</si>
  <si>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</si>
  <si>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</si>
  <si>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</si>
  <si>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</si>
  <si>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</si>
  <si>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</si>
  <si>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</si>
  <si>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</si>
  <si>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</si>
  <si>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</si>
  <si>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</si>
  <si>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</si>
  <si>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</si>
  <si>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</si>
  <si>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</si>
  <si>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</si>
  <si>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</si>
  <si>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</si>
  <si>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</si>
  <si>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</si>
  <si>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</si>
  <si>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</si>
  <si>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</si>
  <si>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</si>
  <si>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</si>
  <si>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</si>
  <si>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</si>
  <si>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</si>
  <si>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</si>
  <si>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</si>
  <si>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</si>
  <si>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</si>
  <si>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</si>
  <si>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</si>
  <si>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</si>
  <si>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</si>
  <si>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</si>
  <si>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</si>
  <si>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</si>
  <si>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</si>
  <si>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</si>
  <si>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</si>
  <si>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</si>
  <si>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</si>
  <si>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</si>
  <si>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</si>
  <si>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</si>
  <si>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</si>
  <si>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</si>
  <si>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</si>
  <si>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</si>
  <si>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</si>
  <si>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</si>
  <si>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</si>
  <si>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</si>
  <si>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</si>
  <si>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</si>
  <si>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</si>
  <si>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</si>
  <si>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</si>
  <si>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</si>
  <si>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</si>
  <si>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</si>
  <si>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</si>
  <si>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</si>
  <si>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</si>
  <si>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</si>
  <si>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</si>
  <si>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</si>
  <si>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</si>
  <si>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</si>
  <si>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</si>
  <si>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</si>
  <si>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</si>
  <si>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</si>
  <si>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</si>
  <si>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</si>
  <si>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</si>
  <si>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</si>
  <si>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</si>
  <si>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</si>
  <si>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</si>
  <si>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</si>
  <si>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</si>
  <si>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</si>
  <si>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</si>
  <si>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</si>
  <si>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</si>
  <si>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</si>
  <si>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</si>
  <si>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</si>
  <si>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</si>
  <si>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</si>
  <si>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</si>
  <si>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</si>
  <si>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</si>
  <si>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</si>
  <si>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</si>
  <si>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</si>
  <si>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</si>
  <si>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</si>
  <si>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</si>
  <si>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</si>
  <si>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</si>
  <si>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</si>
  <si>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</si>
  <si>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</si>
  <si>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</si>
  <si>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</si>
  <si>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</si>
  <si>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</si>
  <si>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</si>
  <si>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</si>
  <si>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</si>
  <si>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</si>
  <si>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</si>
  <si>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</si>
  <si>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</si>
  <si>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</si>
  <si>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</si>
  <si>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</si>
  <si>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</si>
  <si>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</si>
  <si>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</si>
  <si>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</si>
  <si>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</si>
  <si>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</si>
  <si>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</si>
  <si>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</si>
  <si>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</si>
  <si>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</si>
  <si>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</si>
  <si>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</si>
  <si>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</si>
  <si>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</si>
  <si>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</si>
  <si>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</si>
  <si>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</si>
  <si>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</si>
  <si>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</si>
  <si>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</si>
  <si>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</si>
  <si>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</si>
  <si>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</si>
  <si>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</si>
  <si>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</si>
  <si>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</si>
  <si>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</si>
  <si>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</si>
  <si>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</si>
  <si>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</si>
  <si>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</si>
  <si>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</si>
  <si>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</si>
  <si>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</si>
  <si>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</si>
  <si>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</si>
  <si>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</si>
  <si>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</si>
  <si>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</si>
  <si>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</si>
  <si>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</si>
  <si>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</si>
  <si>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</si>
  <si>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</si>
  <si>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</si>
  <si>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</si>
  <si>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</si>
  <si>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</si>
  <si>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</si>
  <si>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</si>
  <si>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</si>
  <si>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</si>
  <si>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</si>
  <si>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</si>
  <si>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</si>
  <si>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</si>
  <si>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</si>
  <si>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</si>
  <si>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</si>
  <si>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</si>
  <si>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</si>
  <si>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</si>
  <si>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</si>
  <si>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</si>
  <si>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</si>
  <si>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</si>
  <si>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</si>
  <si>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</si>
  <si>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</si>
  <si>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</si>
  <si>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</si>
  <si>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</si>
  <si>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</si>
  <si>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</si>
  <si>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</si>
  <si>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</si>
  <si>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</si>
  <si>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</si>
  <si>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</si>
  <si>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</si>
  <si>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</si>
  <si>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</si>
  <si>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</si>
  <si>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</si>
  <si>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</si>
  <si>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</si>
  <si>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</si>
  <si>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</si>
  <si>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</si>
  <si>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</si>
  <si>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</si>
  <si>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</si>
  <si>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</si>
  <si>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</si>
  <si>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</si>
  <si>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</si>
  <si>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</si>
  <si>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</si>
  <si>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</si>
  <si>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</si>
  <si>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</si>
  <si>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</si>
  <si>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</si>
  <si>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</si>
  <si>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</si>
  <si>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</si>
  <si>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</si>
  <si>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</si>
  <si>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</si>
  <si>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</si>
  <si>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</si>
  <si>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</si>
  <si>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</si>
  <si>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</si>
  <si>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</si>
  <si>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</si>
  <si>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</si>
  <si>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</si>
  <si>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</si>
  <si>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</si>
  <si>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</si>
  <si>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</si>
  <si>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</si>
  <si>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</si>
  <si>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</si>
  <si>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</si>
  <si>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</si>
  <si>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</si>
  <si>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</si>
  <si>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</si>
  <si>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</si>
  <si>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</si>
  <si>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</si>
  <si>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</si>
  <si>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</si>
  <si>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</si>
  <si>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</si>
  <si>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</si>
  <si>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</si>
  <si>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</si>
  <si>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</si>
  <si>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</si>
  <si>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</si>
  <si>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</si>
  <si>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</si>
  <si>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</si>
  <si>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</si>
  <si>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</si>
  <si>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</si>
  <si>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</si>
  <si>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</si>
  <si>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</si>
  <si>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</si>
  <si>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</si>
  <si>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</si>
  <si>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</si>
  <si>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</si>
  <si>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</si>
  <si>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</si>
  <si>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</si>
  <si>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</si>
  <si>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</si>
  <si>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</si>
  <si>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</si>
  <si>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</si>
  <si>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</si>
  <si>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</si>
  <si>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</si>
  <si>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</si>
  <si>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</si>
  <si>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</si>
  <si>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</si>
  <si>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</si>
  <si>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</si>
  <si>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</si>
  <si>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</si>
  <si>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</si>
  <si>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</si>
  <si>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</si>
  <si>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</si>
  <si>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</si>
  <si>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</si>
  <si>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</si>
  <si>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</si>
  <si>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</si>
  <si>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</si>
  <si>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</si>
  <si>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</si>
  <si>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</si>
  <si>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</si>
  <si>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</si>
  <si>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</si>
  <si>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</si>
  <si>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</si>
  <si>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</si>
  <si>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</si>
  <si>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</si>
  <si>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</si>
  <si>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</si>
  <si>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</si>
  <si>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</si>
  <si>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</si>
  <si>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</si>
  <si>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</si>
  <si>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</si>
  <si>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</si>
  <si>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</si>
  <si>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</si>
  <si>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</si>
  <si>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</si>
  <si>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</si>
  <si>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</si>
  <si>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</si>
  <si>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</si>
  <si>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</si>
  <si>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</si>
  <si>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</si>
  <si>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</si>
  <si>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</si>
  <si>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</si>
  <si>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</si>
  <si>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</si>
  <si>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</si>
  <si>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</si>
  <si>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</si>
  <si>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</si>
  <si>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</si>
  <si>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</si>
  <si>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</si>
  <si>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</si>
  <si>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</si>
  <si>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</si>
  <si>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</si>
  <si>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</si>
  <si>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</si>
  <si>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</si>
  <si>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</si>
  <si>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</si>
  <si>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</si>
  <si>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</si>
  <si>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</si>
  <si>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</si>
  <si>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</si>
  <si>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</si>
  <si>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</si>
  <si>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</si>
  <si>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</si>
  <si>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</si>
  <si>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</si>
  <si>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</si>
  <si>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</si>
  <si>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</si>
  <si>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</si>
  <si>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</si>
  <si>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</si>
  <si>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</si>
  <si>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</si>
  <si>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</si>
  <si>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</si>
  <si>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</si>
  <si>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</si>
  <si>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</si>
  <si>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</si>
  <si>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</si>
  <si>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</si>
  <si>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</si>
  <si>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</si>
  <si>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</si>
  <si>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</si>
  <si>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</si>
  <si>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</si>
  <si>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</si>
  <si>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</si>
  <si>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</si>
  <si>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</si>
  <si>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</si>
  <si>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</si>
  <si>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</si>
  <si>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</si>
  <si>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</si>
  <si>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</si>
  <si>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</si>
  <si>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</si>
  <si>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</si>
  <si>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</si>
  <si>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</si>
  <si>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</si>
  <si>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</si>
  <si>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</si>
  <si>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</si>
  <si>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</si>
  <si>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</si>
  <si>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</si>
  <si>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</si>
  <si>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</si>
  <si>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</si>
  <si>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</si>
  <si>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</si>
  <si>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</si>
  <si>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</si>
  <si>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</si>
  <si>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</si>
  <si>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</si>
  <si>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</si>
  <si>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</si>
  <si>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</si>
  <si>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</si>
  <si>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</si>
  <si>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</si>
  <si>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</si>
  <si>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</si>
  <si>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</si>
  <si>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</si>
  <si>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</si>
  <si>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</si>
  <si>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</si>
  <si>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</si>
  <si>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</si>
  <si>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</si>
  <si>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</si>
  <si>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</si>
  <si>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</si>
  <si>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</si>
  <si>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</si>
  <si>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</si>
  <si>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</si>
  <si>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</si>
  <si>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</si>
  <si>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</si>
  <si>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</si>
  <si>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</si>
  <si>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</si>
  <si>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</si>
  <si>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</si>
  <si>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</si>
  <si>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</si>
  <si>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</si>
  <si>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</si>
  <si>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</si>
  <si>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</si>
  <si>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</si>
  <si>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</si>
  <si>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</si>
  <si>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</si>
  <si>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</si>
  <si>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</si>
  <si>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</si>
  <si>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</si>
  <si>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</si>
  <si>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</si>
  <si>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</si>
  <si>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</si>
  <si>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</si>
  <si>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</si>
  <si>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</si>
  <si>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</si>
  <si>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</si>
  <si>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</si>
  <si>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</si>
  <si>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</si>
  <si>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</si>
  <si>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</si>
  <si>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</si>
  <si>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</si>
  <si>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</si>
  <si>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</si>
  <si>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</si>
  <si>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</si>
  <si>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</si>
  <si>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</si>
  <si>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</si>
  <si>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</si>
  <si>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</si>
  <si>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</si>
  <si>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</si>
  <si>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</si>
  <si>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</si>
  <si>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</si>
  <si>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</si>
  <si>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</si>
  <si>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</si>
  <si>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</si>
  <si>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</si>
  <si>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</si>
  <si>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</si>
  <si>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</si>
  <si>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</si>
  <si>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</si>
  <si>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</si>
  <si>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</si>
  <si>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</si>
  <si>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</si>
  <si>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</si>
  <si>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</si>
  <si>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</si>
  <si>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</si>
  <si>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</si>
  <si>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</si>
  <si>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</si>
  <si>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</si>
  <si>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</si>
  <si>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</si>
  <si>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</si>
  <si>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</si>
  <si>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</si>
  <si>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</si>
  <si>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</si>
  <si>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</si>
  <si>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</si>
  <si>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</si>
  <si>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</si>
  <si>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</si>
  <si>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</si>
  <si>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</si>
  <si>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</si>
  <si>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</si>
  <si>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</si>
  <si>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</si>
  <si>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</si>
  <si>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</si>
  <si>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</si>
  <si>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</si>
  <si>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</si>
  <si>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</si>
  <si>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</si>
  <si>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</si>
  <si>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</si>
  <si>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</si>
  <si>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</si>
  <si>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</si>
  <si>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</si>
  <si>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</si>
  <si>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</si>
  <si>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</si>
  <si>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</si>
  <si>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</si>
  <si>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</si>
  <si>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</si>
  <si>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</si>
  <si>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</si>
  <si>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</si>
  <si>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</si>
  <si>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</si>
  <si>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</si>
  <si>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</si>
  <si>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</si>
  <si>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</si>
  <si>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</si>
  <si>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</si>
  <si>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</si>
  <si>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</si>
  <si>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</si>
  <si>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</si>
  <si>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</si>
  <si>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</si>
  <si>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</si>
  <si>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</si>
  <si>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</si>
  <si>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</si>
  <si>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</si>
  <si>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</si>
  <si>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</si>
  <si>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</si>
  <si>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</si>
  <si>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</si>
  <si>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</si>
  <si>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</si>
  <si>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</si>
  <si>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</si>
  <si>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</si>
  <si>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</si>
  <si>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</si>
  <si>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</si>
  <si>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</si>
  <si>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</si>
  <si>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</si>
  <si>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</si>
  <si>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</si>
  <si>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</si>
  <si>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</si>
  <si>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</si>
  <si>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</si>
  <si>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</si>
  <si>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</si>
  <si>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</si>
  <si>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</si>
  <si>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</si>
  <si>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</si>
  <si>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</si>
  <si>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</si>
  <si>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</si>
  <si>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</si>
  <si>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</si>
  <si>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</si>
  <si>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</si>
  <si>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</si>
  <si>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</si>
  <si>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</si>
  <si>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</si>
  <si>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</si>
  <si>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</si>
  <si>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</si>
  <si>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</si>
  <si>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</si>
  <si>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</si>
  <si>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</si>
  <si>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</si>
  <si>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</si>
  <si>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</si>
  <si>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</si>
  <si>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</si>
  <si>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</si>
  <si>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</si>
  <si>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</si>
  <si>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</si>
  <si>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</si>
  <si>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</si>
  <si>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</si>
  <si>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</si>
  <si>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</si>
  <si>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</si>
  <si>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</si>
  <si>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</si>
  <si>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</si>
  <si>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</si>
  <si>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</si>
  <si>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</si>
  <si>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</si>
  <si>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</si>
  <si>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</si>
  <si>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</si>
  <si>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</si>
  <si>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</si>
  <si>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</si>
  <si>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</si>
  <si>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</si>
  <si>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</si>
  <si>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</si>
  <si>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</si>
  <si>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</si>
  <si>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</si>
  <si>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</si>
  <si>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</si>
  <si>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</si>
  <si>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</si>
  <si>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</si>
  <si>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</si>
  <si>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</si>
  <si>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</si>
  <si>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</si>
  <si>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</si>
  <si>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</si>
  <si>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</si>
  <si>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</si>
  <si>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</si>
  <si>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</si>
  <si>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</si>
  <si>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</si>
  <si>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</si>
  <si>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</si>
  <si>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</si>
  <si>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</si>
  <si>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</si>
  <si>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</si>
  <si>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</si>
  <si>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</si>
  <si>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</si>
  <si>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</si>
  <si>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</si>
  <si>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</si>
  <si>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</si>
  <si>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</si>
  <si>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</si>
  <si>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</si>
  <si>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</si>
  <si>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</si>
  <si>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</si>
  <si>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</si>
  <si>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</si>
  <si>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</si>
  <si>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</si>
  <si>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</si>
  <si>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</si>
  <si>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</si>
  <si>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</si>
  <si>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</si>
  <si>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</si>
  <si>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</si>
  <si>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</si>
  <si>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</si>
  <si>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</si>
  <si>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</si>
  <si>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</si>
  <si>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</si>
  <si>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</si>
  <si>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</si>
  <si>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</si>
  <si>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</si>
  <si>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</si>
  <si>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</si>
  <si>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</si>
  <si>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</si>
  <si>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</si>
  <si>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</si>
  <si>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</si>
  <si>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</si>
  <si>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</si>
  <si>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</si>
  <si>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</si>
  <si>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</si>
  <si>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</si>
  <si>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</si>
  <si>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</si>
  <si>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</si>
  <si>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</si>
  <si>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</si>
  <si>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</si>
  <si>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</si>
  <si>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</si>
  <si>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</si>
  <si>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</si>
  <si>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</si>
  <si>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</si>
  <si>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</si>
  <si>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</si>
  <si>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</si>
  <si>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</si>
  <si>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</si>
  <si>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</si>
  <si>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</si>
  <si>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</si>
  <si>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</si>
  <si>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</si>
  <si>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</si>
  <si>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</si>
  <si>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</si>
  <si>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</si>
  <si>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</si>
  <si>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</si>
  <si>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</si>
  <si>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</si>
  <si>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</si>
  <si>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</si>
  <si>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</si>
  <si>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</si>
  <si>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</si>
  <si>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</si>
  <si>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</si>
  <si>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</si>
  <si>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</si>
  <si>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</si>
  <si>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</si>
  <si>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</si>
  <si>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</si>
  <si>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</si>
  <si>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</si>
  <si>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</si>
  <si>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</si>
  <si>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</si>
  <si>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</si>
  <si>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</si>
  <si>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</si>
  <si>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</si>
  <si>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</si>
  <si>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</si>
  <si>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</si>
  <si>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</si>
  <si>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</si>
  <si>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</si>
  <si>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</si>
  <si>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</si>
  <si>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</si>
  <si>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</si>
  <si>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</si>
  <si>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</si>
  <si>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</si>
  <si>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</si>
  <si>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</si>
  <si>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</si>
  <si>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</si>
  <si>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</si>
  <si>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</si>
  <si>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</si>
  <si>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</si>
  <si>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</si>
  <si>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</si>
  <si>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</si>
  <si>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</si>
  <si>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</si>
  <si>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</si>
  <si>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</si>
  <si>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</si>
  <si>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</si>
  <si>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</si>
  <si>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</si>
  <si>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</si>
  <si>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</si>
  <si>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</si>
  <si>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</si>
  <si>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</si>
  <si>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</si>
  <si>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</si>
  <si>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</si>
  <si>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</si>
  <si>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</si>
  <si>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</si>
  <si>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</si>
  <si>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</si>
  <si>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</si>
  <si>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</si>
  <si>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</si>
  <si>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</si>
  <si>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</si>
  <si>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</si>
  <si>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</si>
  <si>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</si>
  <si>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</si>
  <si>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</si>
  <si>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</si>
  <si>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</si>
  <si>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</si>
  <si>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</si>
  <si>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</si>
  <si>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</si>
  <si>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</si>
  <si>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</si>
  <si>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</si>
  <si>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</si>
  <si>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</si>
  <si>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</si>
  <si>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</si>
  <si>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</si>
  <si>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</si>
  <si>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</si>
  <si>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</si>
  <si>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</si>
  <si>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</si>
  <si>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</si>
  <si>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</si>
  <si>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</si>
  <si>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</si>
  <si>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</si>
  <si>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</si>
  <si>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</si>
  <si>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</si>
  <si>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</si>
  <si>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</si>
  <si>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</si>
  <si>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</si>
  <si>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</si>
  <si>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</si>
  <si>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</si>
  <si>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</si>
  <si>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</si>
  <si>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</si>
  <si>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</si>
  <si>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</si>
  <si>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</si>
  <si>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</si>
  <si>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</si>
  <si>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</si>
  <si>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</si>
  <si>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</si>
  <si>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</si>
  <si>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</si>
  <si>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</si>
  <si>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</si>
  <si>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</si>
  <si>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</si>
  <si>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</si>
  <si>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</si>
  <si>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</si>
  <si>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</si>
  <si>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</si>
  <si>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</si>
  <si>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</si>
  <si>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</si>
  <si>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</si>
  <si>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</si>
  <si>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</si>
  <si>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</si>
  <si>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</si>
  <si>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</si>
  <si>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</si>
  <si>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</si>
  <si>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</si>
  <si>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</si>
  <si>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</si>
  <si>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</si>
  <si>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</si>
  <si>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</si>
  <si>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</si>
  <si>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</si>
  <si>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</si>
  <si>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</si>
  <si>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</si>
  <si>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</si>
  <si>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</si>
  <si>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</si>
  <si>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</si>
  <si>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</si>
  <si>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</si>
  <si>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</si>
  <si>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</si>
  <si>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</si>
  <si>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</si>
  <si>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</si>
  <si>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</si>
  <si>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</si>
  <si>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</si>
  <si>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</si>
  <si>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</si>
  <si>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</si>
  <si>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</si>
  <si>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</si>
  <si>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</si>
  <si>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</si>
  <si>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</si>
  <si>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</si>
  <si>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</si>
  <si>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</si>
  <si>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</si>
  <si>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</si>
  <si>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</si>
  <si>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</si>
  <si>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</si>
  <si>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</si>
  <si>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</si>
  <si>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</si>
  <si>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</si>
  <si>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</si>
  <si>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</si>
  <si>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</si>
  <si>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</si>
  <si>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</si>
  <si>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</si>
  <si>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</si>
  <si>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</si>
  <si>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</si>
  <si>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</si>
  <si>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</si>
  <si>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</si>
  <si>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</si>
  <si>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</si>
  <si>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</si>
  <si>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</si>
  <si>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</si>
  <si>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</si>
  <si>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</si>
  <si>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</si>
  <si>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</si>
  <si>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</si>
  <si>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</si>
  <si>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</si>
  <si>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</si>
  <si>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</si>
  <si>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</si>
  <si>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</si>
  <si>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</si>
  <si>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</si>
  <si>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</si>
  <si>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</si>
  <si>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</si>
  <si>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</si>
  <si>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</si>
  <si>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</si>
  <si>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</si>
  <si>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</si>
  <si>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</si>
  <si>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</si>
  <si>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</si>
  <si>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</si>
  <si>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</si>
  <si>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</si>
  <si>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</si>
  <si>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</si>
  <si>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</si>
  <si>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</si>
  <si>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</si>
  <si>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</si>
  <si>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</si>
  <si>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</si>
  <si>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</si>
  <si>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</si>
  <si>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</si>
  <si>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</si>
  <si>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</si>
  <si>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</si>
  <si>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</si>
  <si>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</si>
  <si>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</si>
  <si>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</si>
  <si>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</si>
  <si>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</si>
  <si>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</si>
  <si>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</si>
  <si>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</si>
  <si>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</si>
  <si>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</si>
  <si>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</si>
  <si>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</si>
  <si>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</si>
  <si>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</si>
  <si>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</si>
  <si>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</si>
  <si>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</si>
  <si>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</si>
  <si>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</si>
  <si>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</si>
  <si>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</si>
  <si>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</si>
  <si>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</si>
  <si>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</si>
  <si>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</si>
  <si>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</si>
  <si>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</si>
  <si>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</si>
  <si>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</si>
  <si>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</si>
  <si>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</si>
  <si>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</si>
  <si>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</si>
  <si>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</si>
  <si>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</si>
  <si>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</si>
  <si>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</si>
  <si>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</si>
  <si>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</si>
  <si>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</si>
  <si>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</si>
  <si>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</si>
  <si>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</si>
  <si>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</si>
  <si>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</si>
  <si>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</si>
  <si>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</si>
  <si>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</si>
  <si>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</si>
  <si>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</si>
  <si>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</si>
  <si>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</si>
  <si>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</si>
  <si>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</si>
  <si>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</si>
  <si>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</si>
  <si>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</si>
  <si>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</si>
  <si>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</si>
  <si>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</si>
  <si>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</si>
  <si>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</si>
  <si>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</si>
  <si>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</si>
  <si>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</si>
  <si>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</si>
  <si>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</si>
  <si>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</si>
  <si>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</si>
  <si>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</si>
  <si>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</si>
  <si>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</si>
  <si>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</si>
  <si>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</si>
  <si>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</si>
  <si>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</si>
  <si>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</si>
  <si>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</si>
  <si>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</si>
  <si>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</si>
  <si>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</si>
  <si>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</si>
  <si>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</si>
  <si>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</si>
  <si>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</si>
  <si>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</si>
  <si>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</si>
  <si>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</si>
  <si>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</si>
  <si>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</si>
  <si>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</si>
  <si>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</si>
  <si>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</si>
  <si>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</si>
  <si>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</si>
  <si>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</si>
  <si>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</si>
  <si>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</si>
  <si>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</si>
  <si>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</si>
  <si>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</si>
  <si>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</si>
  <si>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</si>
  <si>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</si>
  <si>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</si>
  <si>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</si>
  <si>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</si>
  <si>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</si>
  <si>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</si>
  <si>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</si>
  <si>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</si>
  <si>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</si>
  <si>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</si>
  <si>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</si>
  <si>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</si>
  <si>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</si>
  <si>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</si>
  <si>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</si>
  <si>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</si>
  <si>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</si>
  <si>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</si>
  <si>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</si>
  <si>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</si>
  <si>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</si>
  <si>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</si>
  <si>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</si>
  <si>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</si>
  <si>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</si>
  <si>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</si>
  <si>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</si>
  <si>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</si>
  <si>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</si>
  <si>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</si>
  <si>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</si>
  <si>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</si>
  <si>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</si>
  <si>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</si>
  <si>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</si>
  <si>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</si>
  <si>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</si>
  <si>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</si>
  <si>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</si>
  <si>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</si>
  <si>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</si>
  <si>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</si>
  <si>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</si>
  <si>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</si>
  <si>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</si>
  <si>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</si>
  <si>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</si>
  <si>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</si>
  <si>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</si>
  <si>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</si>
  <si>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</si>
  <si>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</si>
  <si>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</si>
  <si>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</si>
  <si>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</si>
  <si>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</si>
  <si>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</si>
  <si>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</si>
  <si>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</si>
  <si>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</si>
  <si>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</si>
  <si>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</si>
  <si>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</si>
  <si>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</si>
  <si>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</si>
  <si>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</si>
  <si>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</si>
  <si>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</si>
  <si>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</si>
  <si>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</si>
  <si>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</si>
  <si>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</si>
  <si>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</si>
  <si>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</si>
  <si>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</si>
  <si>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</si>
  <si>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</si>
  <si>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</si>
  <si>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</si>
  <si>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</si>
  <si>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</si>
  <si>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</si>
  <si>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</si>
  <si>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</si>
  <si>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</si>
  <si>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</si>
  <si>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</si>
  <si>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</si>
  <si>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</si>
  <si>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</si>
  <si>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</si>
  <si>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</si>
  <si>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</si>
  <si>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</si>
  <si>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</si>
  <si>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</si>
  <si>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</si>
  <si>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</si>
  <si>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</si>
  <si>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</si>
  <si>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</si>
  <si>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</si>
  <si>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</si>
  <si>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</si>
  <si>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</si>
  <si>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</si>
  <si>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</si>
  <si>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</si>
  <si>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</si>
  <si>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</si>
  <si>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</si>
  <si>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</si>
  <si>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</si>
  <si>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</si>
  <si>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</si>
  <si>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</si>
  <si>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</si>
  <si>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</si>
  <si>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</si>
  <si>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</si>
  <si>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</si>
  <si>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</si>
  <si>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</si>
  <si>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</si>
  <si>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</si>
  <si>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</si>
  <si>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</si>
  <si>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</si>
  <si>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</si>
  <si>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</si>
  <si>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</si>
  <si>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</si>
  <si>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</si>
  <si>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</si>
  <si>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</si>
  <si>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</si>
  <si>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</si>
  <si>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</si>
  <si>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</si>
  <si>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</si>
  <si>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</si>
  <si>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</si>
  <si>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</si>
  <si>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</si>
  <si>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</si>
  <si>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</si>
  <si>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</si>
  <si>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</si>
  <si>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</si>
  <si>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</si>
  <si>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</si>
  <si>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</si>
  <si>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</si>
  <si>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</si>
  <si>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</si>
  <si>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</si>
  <si>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</si>
  <si>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</si>
  <si>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</si>
  <si>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</si>
  <si>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</si>
  <si>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</si>
  <si>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</si>
  <si>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</si>
  <si>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</si>
  <si>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</si>
  <si>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</si>
  <si>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</si>
  <si>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</si>
  <si>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</si>
  <si>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</si>
  <si>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</si>
  <si>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</si>
  <si>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</si>
  <si>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</si>
  <si>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</si>
  <si>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</si>
  <si>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</si>
  <si>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</si>
  <si>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</si>
  <si>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</si>
  <si>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</si>
  <si>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</si>
  <si>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</si>
  <si>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</si>
  <si>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</si>
  <si>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</si>
  <si>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</si>
  <si>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</si>
  <si>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</si>
  <si>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</si>
  <si>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</si>
  <si>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</si>
  <si>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</si>
  <si>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</si>
  <si>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</si>
  <si>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</si>
  <si>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</si>
  <si>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</si>
  <si>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</si>
  <si>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</si>
  <si>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</si>
  <si>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</si>
  <si>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</si>
  <si>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</si>
  <si>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</si>
  <si>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</si>
  <si>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</si>
  <si>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</si>
  <si>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</si>
  <si>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</si>
  <si>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</si>
  <si>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</si>
  <si>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</si>
  <si>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</si>
  <si>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</si>
  <si>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</si>
  <si>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</si>
  <si>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</si>
  <si>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</si>
  <si>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</si>
  <si>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</si>
  <si>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</si>
  <si>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</si>
  <si>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</si>
  <si>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</si>
  <si>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</si>
  <si>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</si>
  <si>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</si>
  <si>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</si>
  <si>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</si>
  <si>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</si>
  <si>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</si>
  <si>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</si>
  <si>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</si>
  <si>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</si>
  <si>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</si>
  <si>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</si>
  <si>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</si>
  <si>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</si>
  <si>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</si>
  <si>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</si>
  <si>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</si>
  <si>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</si>
  <si>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</si>
  <si>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</si>
  <si>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</si>
  <si>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</si>
  <si>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</si>
  <si>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</si>
  <si>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</si>
  <si>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</si>
  <si>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</si>
  <si>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</si>
  <si>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</si>
  <si>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</si>
  <si>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</si>
  <si>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</si>
  <si>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</si>
  <si>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</si>
  <si>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</si>
  <si>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</si>
  <si>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</si>
  <si>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</si>
  <si>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</si>
  <si>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</si>
  <si>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</si>
  <si>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</si>
  <si>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</si>
  <si>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</si>
  <si>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</si>
  <si>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</si>
  <si>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</si>
  <si>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</si>
  <si>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</si>
  <si>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</si>
  <si>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</si>
  <si>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</si>
  <si>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</si>
  <si>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</si>
  <si>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</si>
  <si>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</si>
  <si>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</si>
  <si>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</si>
  <si>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</si>
  <si>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</si>
  <si>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</si>
  <si>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</si>
  <si>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</si>
  <si>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</si>
  <si>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</si>
  <si>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</si>
  <si>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</si>
  <si>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</si>
  <si>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</si>
  <si>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</si>
  <si>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</si>
  <si>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</si>
  <si>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</si>
  <si>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</si>
  <si>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</si>
  <si>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</si>
  <si>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</si>
  <si>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</si>
  <si>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</si>
  <si>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</si>
  <si>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</si>
  <si>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</si>
  <si>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</si>
  <si>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</si>
  <si>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</si>
  <si>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</si>
  <si>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</si>
  <si>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</si>
  <si>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</si>
  <si>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</si>
  <si>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</si>
  <si>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</si>
  <si>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</si>
  <si>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</si>
  <si>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</si>
  <si>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</si>
  <si>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</si>
  <si>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</si>
  <si>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</si>
  <si>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</si>
  <si>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</si>
  <si>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</si>
  <si>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</si>
  <si>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</si>
  <si>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</si>
  <si>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</si>
  <si>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</si>
  <si>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</si>
  <si>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</si>
  <si>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</si>
  <si>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</si>
  <si>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</si>
  <si>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</si>
  <si>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</si>
  <si>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</si>
  <si>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</si>
  <si>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</si>
  <si>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</si>
  <si>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</si>
  <si>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</si>
  <si>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</si>
  <si>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</si>
  <si>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</si>
  <si>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</si>
  <si>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</si>
  <si>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</si>
  <si>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</si>
  <si>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</si>
  <si>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</si>
  <si>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</si>
  <si>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</si>
  <si>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</si>
  <si>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</si>
  <si>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</si>
  <si>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</si>
  <si>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</si>
  <si>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</si>
  <si>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</si>
  <si>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</si>
  <si>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</si>
  <si>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</si>
  <si>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</si>
  <si>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</si>
  <si>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</si>
  <si>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</si>
  <si>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</si>
  <si>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</si>
  <si>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</si>
  <si>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</si>
  <si>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</si>
  <si>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</si>
  <si>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</si>
  <si>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</si>
  <si>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</si>
  <si>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</si>
  <si>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</si>
  <si>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</si>
  <si>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</si>
  <si>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</si>
  <si>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</si>
  <si>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</si>
  <si>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</si>
  <si>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</si>
  <si>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</si>
  <si>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</si>
  <si>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</si>
  <si>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</si>
  <si>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</si>
  <si>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</si>
  <si>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</si>
  <si>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</si>
  <si>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</si>
  <si>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</si>
  <si>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</si>
  <si>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</si>
  <si>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</si>
  <si>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</si>
  <si>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</si>
  <si>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</si>
  <si>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</si>
  <si>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</si>
  <si>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</si>
  <si>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</si>
  <si>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</si>
  <si>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</si>
  <si>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</si>
  <si>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</si>
  <si>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</si>
  <si>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</si>
  <si>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</si>
  <si>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</si>
  <si>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</si>
  <si>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</si>
  <si>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</si>
  <si>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</si>
  <si>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</si>
  <si>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</si>
  <si>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</si>
  <si>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</si>
  <si>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</si>
  <si>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</si>
  <si>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</si>
  <si>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</si>
  <si>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</si>
  <si>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</si>
  <si>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</si>
  <si>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</si>
  <si>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</si>
  <si>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</si>
  <si>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</si>
  <si>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</si>
  <si>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</si>
  <si>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</si>
  <si>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</si>
  <si>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</si>
  <si>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</si>
  <si>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</si>
  <si>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</si>
  <si>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</si>
  <si>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</si>
  <si>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</si>
  <si>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</si>
  <si>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</si>
  <si>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</si>
  <si>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</si>
  <si>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</si>
  <si>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</si>
  <si>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</si>
  <si>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</si>
  <si>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</si>
  <si>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</si>
  <si>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</si>
  <si>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</si>
  <si>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</si>
  <si>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</si>
  <si>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</si>
  <si>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</si>
  <si>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</si>
  <si>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</si>
  <si>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</si>
  <si>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</si>
  <si>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</si>
  <si>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</si>
  <si>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</si>
  <si>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</si>
  <si>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</si>
  <si>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</si>
  <si>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</si>
  <si>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</si>
  <si>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</si>
  <si>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</si>
  <si>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</si>
  <si>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</si>
  <si>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</si>
  <si>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</si>
  <si>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</si>
  <si>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</si>
  <si>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</si>
  <si>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</si>
  <si>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</si>
  <si>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</si>
  <si>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</si>
  <si>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</si>
  <si>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</si>
  <si>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</si>
  <si>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</si>
  <si>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</si>
  <si>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</si>
  <si>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</si>
  <si>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</si>
  <si>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</si>
  <si>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</si>
  <si>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</si>
  <si>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</si>
  <si>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</si>
  <si>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</si>
  <si>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</si>
  <si>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</si>
  <si>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</si>
  <si>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</si>
  <si>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</si>
  <si>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</si>
  <si>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</si>
  <si>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</si>
  <si>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</si>
  <si>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</si>
  <si>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</si>
  <si>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</si>
  <si>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</si>
  <si>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</si>
  <si>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</si>
  <si>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</si>
  <si>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</si>
  <si>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</si>
  <si>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</si>
  <si>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</si>
  <si>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</si>
  <si>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</si>
  <si>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</si>
  <si>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</si>
  <si>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</si>
  <si>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</si>
  <si>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</si>
  <si>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</si>
  <si>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</si>
  <si>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</si>
  <si>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</si>
  <si>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</si>
  <si>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</si>
  <si>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</si>
  <si>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</si>
  <si>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</si>
  <si>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</si>
  <si>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</si>
  <si>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</si>
  <si>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</si>
  <si>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</si>
  <si>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</si>
  <si>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</si>
  <si>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</si>
  <si>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</si>
  <si>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</si>
  <si>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</si>
  <si>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</si>
  <si>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</si>
  <si>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</si>
  <si>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</si>
  <si>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</si>
  <si>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</si>
  <si>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</si>
  <si>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</si>
  <si>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</si>
  <si>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</si>
  <si>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</si>
  <si>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</si>
  <si>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</si>
  <si>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</si>
  <si>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</si>
  <si>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</si>
  <si>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</si>
  <si>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</si>
  <si>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</si>
  <si>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</si>
  <si>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</si>
  <si>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</si>
  <si>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</si>
  <si>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</si>
  <si>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</si>
  <si>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</si>
  <si>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</si>
  <si>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</si>
  <si>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</si>
  <si>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</si>
  <si>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</si>
  <si>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</si>
  <si>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</si>
  <si>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</si>
  <si>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</si>
  <si>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</si>
  <si>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</si>
  <si>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</si>
  <si>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</si>
  <si>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</si>
  <si>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</si>
  <si>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</si>
  <si>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</si>
  <si>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</si>
  <si>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</si>
  <si>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</si>
  <si>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</si>
  <si>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</si>
  <si>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</si>
  <si>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</si>
  <si>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</si>
  <si>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</si>
  <si>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</si>
  <si>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</si>
  <si>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</si>
  <si>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</si>
  <si>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</si>
  <si>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</si>
  <si>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</si>
  <si>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</si>
  <si>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</si>
  <si>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</si>
  <si>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</si>
  <si>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</si>
  <si>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</si>
  <si>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</si>
  <si>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</si>
  <si>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</si>
  <si>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</si>
  <si>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</si>
  <si>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</si>
  <si>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</si>
  <si>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</si>
  <si>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</si>
  <si>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</si>
  <si>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</si>
  <si>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</si>
  <si>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</si>
  <si>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</si>
  <si>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</si>
  <si>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</si>
  <si>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</si>
  <si>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</si>
  <si>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</si>
  <si>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</si>
  <si>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</si>
  <si>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</si>
  <si>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</si>
  <si>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</si>
  <si>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</si>
  <si>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</si>
  <si>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</si>
  <si>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</si>
  <si>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</si>
  <si>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</si>
  <si>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</si>
  <si>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</si>
  <si>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</si>
  <si>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</si>
  <si>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</si>
  <si>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</si>
  <si>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</si>
  <si>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</si>
  <si>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</si>
  <si>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</si>
  <si>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</si>
  <si>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</si>
  <si>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</si>
  <si>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</si>
  <si>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</si>
  <si>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</si>
  <si>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</si>
  <si>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</si>
  <si>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</si>
  <si>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</si>
  <si>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</si>
  <si>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</si>
  <si>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</si>
  <si>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</si>
  <si>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</si>
  <si>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</si>
  <si>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</si>
  <si>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</si>
  <si>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</si>
  <si>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</si>
  <si>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</si>
  <si>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</si>
  <si>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</si>
  <si>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</si>
  <si>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</si>
  <si>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</si>
  <si>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</si>
  <si>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</si>
  <si>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</si>
  <si>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</si>
  <si>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</si>
  <si>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</si>
  <si>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</si>
  <si>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</si>
  <si>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</si>
  <si>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</si>
  <si>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</si>
  <si>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</si>
  <si>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</si>
  <si>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</si>
  <si>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</si>
  <si>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</si>
  <si>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</si>
  <si>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</si>
  <si>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</si>
  <si>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</si>
  <si>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</si>
  <si>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</si>
  <si>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</si>
  <si>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</si>
  <si>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</si>
  <si>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</si>
  <si>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</si>
  <si>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</si>
  <si>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</si>
  <si>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</si>
  <si>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</si>
  <si>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</si>
  <si>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</si>
  <si>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</si>
  <si>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</si>
  <si>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</si>
  <si>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</si>
  <si>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</si>
  <si>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</si>
  <si>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</si>
  <si>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</si>
  <si>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</si>
  <si>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</si>
  <si>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</si>
  <si>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</si>
  <si>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</si>
  <si>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</si>
  <si>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</si>
  <si>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</si>
  <si>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</si>
  <si>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</si>
  <si>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</si>
  <si>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</si>
  <si>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</si>
  <si>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</si>
  <si>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</si>
  <si>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</si>
  <si>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</si>
  <si>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</si>
  <si>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</si>
  <si>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</si>
  <si>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</si>
  <si>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</si>
  <si>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</si>
  <si>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</si>
  <si>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</si>
  <si>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</si>
  <si>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</si>
  <si>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</si>
  <si>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</si>
  <si>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</si>
  <si>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</si>
  <si>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</si>
  <si>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</si>
  <si>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</si>
  <si>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</si>
  <si>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</si>
  <si>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</si>
  <si>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</si>
  <si>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</si>
  <si>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</si>
  <si>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</si>
  <si>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</si>
  <si>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</si>
  <si>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</si>
  <si>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</si>
  <si>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</si>
  <si>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</si>
  <si>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</si>
  <si>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</si>
  <si>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</si>
  <si>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</si>
  <si>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</si>
  <si>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</si>
  <si>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</si>
  <si>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</si>
  <si>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</si>
  <si>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</si>
  <si>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</si>
  <si>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</si>
  <si>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</si>
  <si>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</si>
  <si>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</si>
  <si>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</si>
  <si>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</si>
  <si>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</si>
  <si>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</si>
  <si>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</si>
  <si>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</si>
  <si>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</si>
  <si>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</si>
  <si>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</si>
  <si>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</si>
  <si>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</si>
  <si>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</si>
  <si>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</si>
  <si>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</si>
  <si>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</si>
  <si>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</si>
  <si>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</si>
  <si>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</si>
  <si>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</si>
  <si>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</si>
  <si>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</si>
  <si>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</si>
  <si>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</si>
  <si>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</si>
  <si>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</si>
  <si>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</si>
  <si>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</si>
  <si>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</si>
  <si>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</si>
  <si>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</si>
  <si>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</si>
  <si>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</si>
  <si>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</si>
  <si>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</si>
  <si>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</si>
  <si>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</si>
  <si>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</si>
  <si>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</si>
  <si>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</si>
  <si>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</si>
  <si>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</si>
  <si>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</si>
  <si>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</si>
  <si>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</si>
  <si>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</si>
  <si>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</si>
  <si>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</si>
  <si>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</si>
  <si>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</si>
  <si>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</si>
  <si>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</si>
  <si>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</si>
  <si>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</si>
  <si>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</si>
  <si>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</si>
  <si>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</si>
  <si>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</si>
  <si>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</si>
  <si>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</si>
  <si>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</si>
  <si>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</si>
  <si>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</si>
  <si>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</si>
  <si>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</si>
  <si>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</si>
  <si>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</si>
  <si>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</si>
  <si>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</si>
  <si>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</si>
  <si>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</si>
  <si>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</si>
  <si>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</si>
  <si>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</si>
  <si>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</si>
  <si>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</si>
  <si>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</si>
  <si>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</si>
  <si>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</si>
  <si>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</si>
  <si>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</si>
  <si>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</si>
  <si>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</si>
  <si>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</si>
  <si>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</si>
  <si>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</si>
  <si>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</si>
  <si>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</si>
  <si>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</si>
  <si>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</si>
  <si>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</si>
  <si>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</si>
  <si>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</si>
  <si>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</si>
  <si>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</si>
  <si>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</si>
  <si>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</si>
  <si>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</si>
  <si>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</si>
  <si>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</si>
  <si>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</si>
  <si>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</si>
  <si>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</si>
  <si>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</si>
  <si>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</si>
  <si>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</si>
  <si>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</si>
  <si>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</si>
  <si>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</si>
  <si>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</si>
  <si>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</si>
  <si>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</si>
  <si>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</si>
  <si>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</si>
  <si>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</si>
  <si>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</si>
  <si>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</si>
  <si>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</si>
  <si>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</si>
  <si>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</si>
  <si>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</si>
  <si>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</si>
  <si>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</si>
  <si>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</si>
  <si>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</si>
  <si>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</si>
  <si>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</si>
  <si>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</si>
  <si>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</si>
  <si>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</si>
  <si>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</si>
  <si>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</si>
  <si>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</si>
  <si>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</si>
  <si>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</si>
  <si>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</si>
  <si>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</si>
  <si>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</si>
  <si>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</si>
  <si>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</si>
  <si>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</si>
  <si>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</si>
  <si>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</si>
  <si>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</si>
  <si>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</si>
  <si>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</si>
  <si>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</si>
  <si>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</si>
  <si>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</si>
  <si>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</si>
  <si>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</si>
  <si>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</si>
  <si>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</si>
  <si>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</si>
  <si>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</si>
  <si>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</si>
  <si>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</si>
  <si>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</si>
  <si>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</si>
  <si>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</si>
  <si>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</si>
  <si>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</si>
  <si>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</si>
  <si>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</si>
  <si>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</si>
  <si>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</si>
  <si>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</si>
  <si>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</si>
  <si>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</si>
  <si>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</si>
  <si>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</si>
  <si>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</si>
  <si>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</si>
  <si>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</si>
  <si>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</si>
  <si>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</si>
  <si>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</si>
  <si>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</si>
  <si>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</si>
  <si>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</si>
  <si>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</si>
  <si>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</si>
  <si>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</si>
  <si>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</si>
  <si>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</si>
  <si>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</si>
  <si>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</si>
  <si>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</si>
  <si>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</si>
  <si>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</si>
  <si>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</si>
  <si>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</si>
  <si>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</si>
  <si>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</si>
  <si>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</si>
  <si>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</si>
  <si>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</si>
  <si>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</si>
  <si>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</si>
  <si>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</si>
  <si>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</si>
  <si>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</si>
  <si>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</si>
  <si>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</si>
  <si>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</si>
  <si>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</si>
  <si>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</si>
  <si>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</si>
  <si>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</si>
  <si>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</si>
  <si>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</si>
  <si>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</si>
  <si>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</si>
  <si>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</si>
  <si>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</si>
  <si>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</si>
  <si>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</si>
  <si>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</si>
  <si>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</si>
  <si>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</si>
  <si>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</si>
  <si>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</si>
  <si>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</si>
  <si>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</si>
  <si>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</si>
  <si>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</si>
  <si>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</si>
  <si>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</si>
  <si>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</si>
  <si>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</si>
  <si>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</si>
  <si>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</si>
  <si>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</si>
  <si>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</si>
  <si>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</si>
  <si>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</si>
  <si>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</si>
  <si>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</si>
  <si>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</si>
  <si>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</si>
  <si>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</si>
  <si>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</si>
  <si>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</si>
  <si>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</si>
  <si>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</si>
  <si>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</si>
  <si>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</si>
  <si>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</si>
  <si>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</si>
  <si>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</si>
  <si>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</si>
  <si>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</si>
  <si>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</si>
  <si>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</si>
  <si>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</si>
  <si>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</si>
  <si>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</si>
  <si>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</si>
  <si>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</si>
  <si>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</si>
  <si>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</si>
  <si>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</si>
  <si>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</si>
  <si>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</si>
  <si>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</si>
  <si>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</si>
  <si>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</si>
  <si>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</si>
  <si>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</si>
  <si>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</si>
  <si>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</si>
  <si>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</si>
  <si>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</si>
  <si>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</si>
  <si>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</si>
  <si>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</si>
  <si>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</si>
  <si>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</si>
  <si>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</si>
  <si>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</si>
  <si>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</si>
  <si>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</si>
  <si>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</si>
  <si>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</si>
  <si>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</si>
  <si>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</si>
  <si>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</si>
  <si>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</si>
  <si>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</si>
  <si>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</si>
  <si>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</si>
  <si>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</si>
  <si>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</si>
  <si>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</si>
  <si>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</si>
  <si>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</si>
  <si>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</si>
  <si>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</si>
  <si>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</si>
  <si>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</si>
  <si>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</si>
  <si>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</si>
  <si>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</si>
  <si>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</si>
  <si>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</si>
  <si>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</si>
  <si>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</si>
  <si>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</si>
  <si>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</si>
  <si>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</si>
  <si>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</si>
  <si>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</si>
  <si>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</si>
  <si>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</si>
  <si>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</si>
  <si>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</si>
  <si>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</si>
  <si>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</si>
  <si>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</si>
  <si>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</si>
  <si>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</si>
  <si>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</si>
  <si>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</si>
  <si>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</si>
  <si>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</si>
  <si>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</si>
  <si>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</si>
  <si>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</si>
  <si>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</si>
  <si>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</si>
  <si>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</si>
  <si>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</si>
  <si>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</si>
  <si>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</si>
  <si>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</si>
  <si>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</si>
  <si>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</si>
  <si>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</si>
  <si>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</si>
  <si>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</si>
  <si>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</si>
  <si>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</si>
  <si>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</si>
  <si>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</si>
  <si>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</si>
  <si>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</si>
  <si>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</si>
  <si>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</si>
  <si>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</si>
  <si>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</si>
  <si>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</si>
  <si>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</si>
  <si>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</si>
  <si>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</si>
  <si>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</si>
  <si>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</si>
  <si>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</si>
  <si>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</si>
  <si>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</si>
  <si>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</si>
  <si>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</si>
  <si>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</si>
  <si>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</si>
  <si>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</si>
  <si>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</si>
  <si>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</si>
  <si>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</si>
  <si>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</si>
  <si>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</si>
  <si>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</si>
  <si>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</si>
  <si>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</si>
  <si>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</si>
  <si>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</si>
  <si>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</si>
  <si>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</si>
  <si>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</si>
  <si>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</si>
  <si>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</si>
  <si>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</si>
  <si>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</si>
  <si>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</si>
  <si>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</si>
  <si>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</si>
  <si>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</si>
  <si>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</si>
  <si>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</si>
  <si>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</si>
  <si>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</si>
  <si>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</si>
  <si>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</si>
  <si>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</si>
  <si>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</si>
  <si>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</si>
  <si>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</si>
  <si>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</si>
  <si>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</si>
  <si>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</si>
  <si>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</si>
  <si>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</si>
  <si>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</si>
  <si>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</si>
  <si>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</si>
  <si>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</si>
  <si>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</si>
  <si>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</si>
  <si>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</si>
  <si>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</si>
  <si>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</si>
  <si>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</si>
  <si>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</si>
  <si>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</si>
  <si>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</si>
  <si>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</si>
  <si>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</si>
  <si>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</si>
  <si>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</si>
  <si>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</si>
  <si>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</si>
  <si>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</si>
  <si>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</si>
  <si>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</si>
  <si>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</si>
  <si>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</si>
  <si>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</si>
  <si>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</si>
  <si>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</si>
  <si>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</si>
  <si>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</si>
  <si>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</si>
  <si>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</si>
  <si>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</si>
  <si>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</si>
  <si>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</si>
  <si>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</si>
  <si>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</si>
  <si>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</si>
  <si>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</si>
  <si>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</si>
  <si>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</si>
  <si>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</si>
  <si>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</si>
  <si>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</si>
  <si>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</si>
  <si>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</si>
  <si>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</si>
  <si>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</si>
  <si>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</si>
  <si>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</si>
  <si>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</si>
  <si>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</si>
  <si>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</si>
  <si>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</si>
  <si>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</si>
  <si>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</si>
  <si>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</si>
  <si>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</si>
  <si>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</si>
  <si>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</si>
  <si>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</si>
  <si>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</si>
  <si>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</si>
  <si>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</si>
  <si>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</si>
  <si>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</si>
  <si>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</si>
  <si>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</si>
  <si>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</si>
  <si>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</si>
  <si>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</si>
  <si>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</si>
  <si>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</si>
  <si>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</si>
  <si>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</si>
  <si>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</si>
  <si>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</si>
  <si>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</si>
  <si>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</si>
  <si>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</si>
  <si>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</si>
  <si>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</si>
  <si>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</si>
  <si>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</si>
  <si>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</si>
  <si>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</si>
  <si>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</si>
  <si>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</si>
  <si>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</si>
  <si>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</si>
  <si>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</si>
  <si>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</si>
  <si>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</si>
  <si>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</si>
  <si>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</si>
  <si>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</si>
  <si>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</si>
  <si>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</si>
  <si>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</si>
  <si>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</si>
  <si>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</si>
  <si>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</si>
  <si>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</si>
  <si>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</si>
  <si>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</si>
  <si>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</si>
  <si>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</si>
  <si>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</si>
  <si>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</si>
  <si>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</si>
  <si>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</si>
  <si>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</si>
  <si>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</si>
  <si>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</si>
  <si>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</si>
  <si>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</si>
  <si>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</si>
  <si>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</si>
  <si>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</si>
  <si>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</si>
  <si>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</si>
  <si>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</si>
  <si>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</si>
  <si>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</si>
  <si>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</si>
  <si>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</si>
  <si>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</si>
  <si>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</si>
  <si>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</si>
  <si>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</si>
  <si>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</si>
  <si>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</si>
  <si>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</si>
  <si>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</si>
  <si>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</si>
  <si>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</si>
  <si>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</si>
  <si>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</si>
  <si>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</si>
  <si>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</si>
  <si>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</si>
  <si>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</si>
  <si>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</si>
  <si>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</si>
  <si>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</si>
  <si>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</si>
  <si>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</si>
  <si>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</si>
  <si>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</si>
  <si>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</si>
  <si>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</si>
  <si>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</si>
  <si>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</si>
  <si>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</si>
  <si>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</si>
  <si>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</si>
  <si>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</si>
  <si>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</si>
  <si>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</si>
  <si>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</si>
  <si>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</si>
  <si>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</si>
  <si>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</si>
  <si>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</si>
  <si>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</si>
  <si>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</si>
  <si>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</si>
  <si>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</si>
  <si>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</si>
  <si>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</si>
  <si>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</si>
  <si>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</si>
  <si>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</si>
  <si>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</si>
  <si>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</si>
  <si>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</si>
  <si>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</si>
  <si>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</si>
  <si>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</si>
  <si>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</si>
  <si>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</si>
  <si>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</si>
  <si>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</si>
  <si>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</si>
  <si>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</si>
  <si>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</si>
  <si>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</si>
  <si>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</si>
  <si>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</si>
  <si>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</si>
  <si>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</si>
  <si>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</si>
  <si>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</si>
  <si>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</si>
  <si>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</si>
  <si>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</si>
  <si>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</si>
  <si>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</si>
  <si>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</si>
  <si>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</si>
  <si>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</si>
  <si>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</si>
  <si>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</si>
  <si>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</si>
  <si>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</si>
  <si>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</si>
  <si>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</si>
  <si>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</si>
  <si>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</si>
  <si>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</si>
  <si>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</si>
  <si>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</si>
  <si>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</si>
  <si>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</si>
  <si>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</si>
  <si>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</si>
  <si>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</si>
  <si>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</si>
  <si>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</si>
  <si>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</si>
  <si>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</si>
  <si>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</si>
  <si>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</si>
  <si>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</si>
  <si>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</si>
  <si>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</si>
  <si>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</si>
  <si>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</si>
  <si>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</si>
  <si>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</si>
  <si>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</si>
  <si>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</si>
  <si>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</si>
  <si>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</si>
  <si>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</si>
  <si>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</si>
  <si>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</si>
  <si>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</si>
  <si>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</si>
  <si>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</si>
  <si>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</si>
  <si>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</si>
  <si>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</si>
  <si>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</si>
  <si>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</si>
  <si>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</si>
  <si>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</si>
  <si>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</si>
  <si>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</si>
  <si>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</si>
  <si>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</si>
  <si>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</si>
  <si>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</si>
  <si>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</si>
  <si>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</si>
  <si>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</si>
  <si>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</si>
  <si>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</si>
  <si>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</si>
  <si>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</si>
  <si>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</si>
  <si>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</si>
  <si>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</si>
  <si>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</si>
  <si>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</si>
  <si>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</si>
  <si>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</si>
  <si>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</si>
  <si>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</si>
  <si>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</si>
  <si>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</si>
  <si>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</si>
  <si>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</si>
  <si>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</si>
  <si>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</si>
  <si>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</si>
  <si>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</si>
  <si>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</si>
  <si>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</si>
  <si>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</si>
  <si>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</si>
  <si>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</si>
  <si>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</si>
  <si>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</si>
  <si>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</si>
  <si>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</si>
  <si>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</si>
  <si>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</si>
  <si>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</si>
  <si>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</si>
  <si>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</si>
  <si>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</si>
  <si>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</si>
  <si>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</si>
  <si>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</si>
  <si>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</si>
  <si>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</si>
  <si>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</si>
  <si>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</si>
  <si>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</si>
  <si>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</si>
  <si>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</si>
  <si>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</si>
  <si>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</si>
  <si>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</si>
  <si>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</si>
  <si>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</si>
  <si>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</si>
  <si>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</si>
  <si>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</si>
  <si>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</si>
  <si>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</si>
  <si>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</si>
  <si>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</si>
  <si>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</si>
  <si>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</si>
  <si>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</si>
  <si>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</si>
  <si>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</si>
  <si>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</si>
  <si>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</si>
  <si>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</si>
  <si>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</si>
  <si>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</si>
  <si>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</si>
  <si>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</si>
  <si>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</si>
  <si>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</si>
  <si>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</si>
  <si>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</si>
  <si>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</si>
  <si>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</si>
  <si>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</si>
  <si>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</si>
  <si>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</si>
  <si>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</si>
  <si>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</si>
  <si>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</si>
  <si>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</si>
  <si>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</si>
  <si>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</si>
  <si>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</si>
  <si>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</si>
  <si>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</si>
  <si>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</si>
  <si>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</si>
  <si>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</si>
  <si>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</si>
  <si>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</si>
  <si>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</si>
  <si>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</si>
  <si>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</si>
  <si>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</si>
  <si>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</si>
  <si>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</si>
  <si>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</si>
  <si>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</si>
  <si>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</si>
  <si>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</si>
  <si>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</si>
  <si>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</si>
  <si>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</si>
  <si>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</si>
  <si>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</si>
  <si>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</si>
  <si>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</si>
  <si>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</si>
  <si>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</si>
  <si>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</si>
  <si>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</si>
  <si>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</si>
  <si>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</si>
  <si>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</si>
  <si>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</si>
  <si>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</si>
  <si>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</si>
  <si>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</si>
  <si>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</si>
  <si>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</si>
  <si>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</si>
  <si>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</si>
  <si>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</si>
  <si>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</si>
  <si>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</si>
  <si>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</si>
  <si>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</si>
  <si>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</si>
  <si>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</si>
  <si>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</si>
  <si>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</si>
  <si>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</si>
  <si>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</si>
  <si>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</si>
  <si>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</si>
  <si>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</si>
  <si>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</si>
  <si>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</si>
  <si>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</si>
  <si>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</si>
  <si>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</si>
  <si>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</si>
  <si>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</si>
  <si>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</si>
  <si>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</si>
  <si>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</si>
  <si>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</si>
  <si>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</si>
  <si>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</si>
  <si>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</si>
  <si>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</si>
  <si>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</si>
  <si>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</si>
  <si>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</si>
  <si>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</si>
  <si>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</si>
  <si>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</si>
  <si>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</si>
  <si>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</si>
  <si>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</si>
  <si>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</si>
  <si>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</si>
  <si>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</si>
  <si>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</si>
  <si>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</si>
  <si>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</si>
  <si>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</si>
  <si>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</si>
  <si>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</si>
  <si>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</si>
  <si>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</si>
  <si>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</si>
  <si>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</si>
  <si>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</si>
  <si>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</si>
  <si>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</si>
  <si>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</si>
  <si>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</si>
  <si>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</si>
  <si>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</si>
  <si>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</si>
  <si>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</si>
  <si>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</si>
  <si>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</si>
  <si>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</si>
  <si>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</si>
  <si>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</si>
  <si>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</si>
  <si>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</si>
  <si>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</si>
  <si>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</si>
  <si>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</si>
  <si>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</si>
  <si>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</si>
  <si>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</si>
  <si>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</si>
  <si>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</si>
  <si>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</si>
  <si>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</si>
  <si>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</si>
  <si>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</si>
  <si>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</si>
  <si>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</si>
  <si>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</si>
  <si>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</si>
  <si>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</si>
  <si>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</si>
  <si>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</si>
  <si>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</si>
  <si>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</si>
  <si>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</si>
  <si>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</si>
  <si>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</si>
  <si>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</si>
  <si>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</si>
  <si>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</si>
  <si>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</si>
  <si>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</si>
  <si>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</si>
  <si>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</si>
  <si>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</si>
  <si>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</si>
  <si>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</si>
  <si>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</si>
  <si>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</si>
  <si>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</si>
  <si>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</si>
  <si>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</si>
  <si>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</si>
  <si>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</si>
  <si>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</si>
  <si>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</si>
  <si>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</si>
  <si>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</si>
  <si>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</si>
  <si>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</si>
  <si>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</si>
  <si>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</si>
  <si>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</si>
  <si>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</si>
  <si>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</si>
  <si>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</si>
  <si>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</si>
  <si>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</si>
  <si>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</si>
  <si>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</si>
  <si>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</si>
  <si>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</si>
  <si>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</si>
  <si>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</si>
  <si>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</si>
  <si>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</si>
  <si>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</si>
  <si>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</si>
  <si>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</si>
  <si>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</si>
  <si>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</si>
  <si>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</si>
  <si>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</si>
  <si>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</si>
  <si>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</si>
  <si>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</si>
  <si>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</si>
  <si>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</si>
  <si>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</si>
  <si>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</si>
  <si>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</si>
  <si>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</si>
  <si>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</si>
  <si>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</si>
  <si>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</si>
  <si>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</si>
  <si>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</si>
  <si>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</si>
  <si>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</si>
  <si>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</si>
  <si>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</si>
  <si>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</si>
  <si>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</si>
  <si>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</si>
  <si>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</si>
  <si>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</si>
  <si>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</si>
  <si>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</si>
  <si>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</si>
  <si>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</si>
  <si>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</si>
  <si>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</si>
  <si>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</si>
  <si>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</si>
  <si>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</si>
  <si>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</si>
  <si>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</si>
  <si>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</si>
  <si>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</si>
  <si>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</si>
  <si>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</si>
  <si>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</si>
  <si>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</si>
  <si>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</si>
  <si>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</si>
  <si>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</si>
  <si>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</si>
  <si>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</si>
  <si>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</si>
  <si>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</si>
  <si>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</si>
  <si>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</si>
  <si>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</si>
  <si>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</si>
  <si>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</si>
  <si>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</si>
  <si>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</si>
  <si>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</si>
  <si>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</si>
  <si>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</si>
  <si>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</si>
  <si>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</si>
  <si>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</si>
  <si>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</si>
  <si>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</si>
  <si>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</si>
  <si>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</si>
  <si>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</si>
  <si>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</si>
  <si>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</si>
  <si>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</si>
  <si>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</si>
  <si>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</si>
  <si>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</si>
  <si>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</si>
  <si>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</si>
  <si>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</si>
  <si>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</si>
  <si>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</si>
  <si>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</si>
  <si>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</si>
  <si>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</si>
  <si>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</si>
  <si>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</si>
  <si>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</si>
  <si>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</si>
  <si>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</si>
  <si>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</si>
  <si>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</si>
  <si>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</si>
  <si>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</si>
  <si>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</si>
  <si>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</si>
  <si>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</si>
  <si>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</si>
  <si>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</si>
  <si>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</si>
  <si>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</si>
  <si>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</si>
  <si>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</si>
  <si>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</si>
  <si>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</si>
  <si>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</si>
  <si>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</si>
  <si>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</si>
  <si>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</si>
  <si>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</si>
  <si>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</si>
  <si>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</si>
  <si>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</si>
  <si>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</si>
  <si>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</si>
  <si>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</si>
  <si>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</si>
  <si>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</si>
  <si>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</si>
  <si>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</si>
  <si>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</si>
  <si>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</si>
  <si>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</si>
  <si>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</si>
  <si>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</si>
  <si>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</si>
  <si>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</si>
  <si>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</si>
  <si>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</si>
  <si>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</si>
  <si>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</si>
  <si>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</si>
  <si>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</si>
  <si>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</si>
  <si>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</si>
  <si>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</si>
  <si>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</si>
  <si>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</si>
  <si>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</si>
  <si>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</si>
  <si>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</si>
  <si>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</si>
  <si>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</si>
  <si>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</si>
  <si>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</si>
  <si>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</si>
  <si>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</si>
  <si>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</si>
  <si>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</si>
  <si>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</si>
  <si>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</si>
  <si>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</si>
  <si>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</si>
  <si>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</si>
  <si>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</si>
  <si>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</si>
  <si>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</si>
  <si>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</si>
  <si>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</si>
  <si>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</si>
  <si>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</si>
  <si>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</si>
  <si>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</si>
  <si>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</si>
  <si>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</si>
  <si>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</si>
  <si>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</si>
  <si>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</si>
  <si>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</si>
  <si>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</si>
  <si>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</si>
  <si>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</si>
  <si>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</si>
  <si>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</si>
  <si>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</si>
  <si>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</si>
  <si>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</si>
  <si>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</si>
  <si>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</si>
  <si>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</si>
  <si>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</si>
  <si>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</si>
  <si>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</si>
  <si>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</si>
  <si>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</si>
  <si>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</si>
  <si>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</si>
  <si>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</si>
  <si>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</si>
  <si>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</si>
  <si>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</si>
  <si>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</si>
  <si>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</si>
  <si>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</si>
  <si>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</si>
  <si>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</si>
  <si>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</si>
  <si>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</si>
  <si>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</si>
  <si>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</si>
  <si>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</si>
  <si>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</si>
  <si>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</si>
  <si>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</si>
  <si>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</si>
  <si>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</si>
  <si>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</si>
  <si>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</si>
  <si>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</si>
  <si>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</si>
  <si>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</si>
  <si>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</si>
  <si>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</si>
  <si>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</si>
  <si>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</si>
  <si>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</si>
  <si>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</si>
  <si>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</si>
  <si>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</si>
  <si>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</si>
  <si>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</si>
  <si>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</si>
  <si>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</si>
  <si>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</si>
  <si>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</si>
  <si>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</si>
  <si>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</si>
  <si>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</si>
  <si>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</si>
  <si>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</si>
  <si>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</si>
  <si>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</si>
  <si>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</si>
  <si>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</si>
  <si>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</si>
  <si>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</si>
  <si>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</si>
  <si>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</si>
  <si>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</si>
  <si>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</si>
  <si>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</si>
  <si>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</si>
  <si>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</si>
  <si>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</si>
  <si>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</si>
  <si>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</si>
  <si>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</si>
  <si>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</si>
  <si>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</si>
  <si>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</si>
  <si>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</si>
  <si>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</si>
  <si>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</si>
  <si>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</si>
  <si>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</si>
  <si>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</si>
  <si>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</si>
  <si>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</si>
  <si>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</si>
  <si>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</si>
  <si>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</si>
  <si>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</si>
  <si>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</si>
  <si>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</si>
  <si>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</si>
  <si>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</si>
  <si>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</si>
  <si>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</si>
  <si>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</si>
  <si>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</si>
  <si>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</si>
  <si>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</si>
  <si>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</si>
  <si>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</si>
  <si>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</si>
  <si>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</si>
  <si>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</si>
  <si>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</si>
  <si>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</si>
  <si>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</si>
  <si>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</si>
  <si>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</si>
  <si>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</si>
  <si>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</si>
  <si>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</si>
  <si>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</si>
  <si>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</si>
  <si>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</si>
  <si>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</si>
  <si>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</si>
  <si>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</si>
  <si>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</si>
  <si>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</si>
  <si>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</si>
  <si>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</si>
  <si>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</si>
  <si>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</si>
  <si>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</si>
  <si>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</si>
  <si>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</si>
  <si>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</si>
  <si>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</si>
  <si>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</si>
  <si>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</si>
  <si>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</si>
  <si>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</si>
  <si>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</si>
  <si>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</si>
  <si>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</si>
  <si>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</si>
  <si>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</si>
  <si>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</si>
  <si>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</si>
  <si>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</si>
  <si>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</si>
  <si>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</si>
  <si>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</si>
  <si>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</si>
  <si>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</si>
  <si>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</si>
  <si>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</si>
  <si>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</si>
  <si>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</si>
  <si>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</si>
  <si>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</si>
  <si>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</si>
  <si>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</si>
  <si>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</si>
  <si>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</si>
  <si>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</si>
  <si>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</si>
  <si>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</si>
  <si>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</si>
  <si>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</si>
  <si>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</si>
  <si>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</si>
  <si>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</si>
  <si>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</si>
  <si>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</si>
  <si>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</si>
  <si>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</si>
  <si>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</si>
  <si>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</si>
  <si>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</si>
  <si>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</si>
  <si>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</si>
  <si>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</si>
  <si>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</si>
  <si>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</si>
  <si>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</si>
  <si>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</si>
  <si>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</si>
  <si>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</si>
  <si>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</si>
  <si>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</si>
  <si>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</si>
  <si>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</si>
  <si>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</si>
  <si>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</si>
  <si>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</si>
  <si>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</si>
  <si>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</si>
  <si>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</si>
  <si>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</si>
  <si>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</si>
  <si>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</si>
  <si>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</si>
  <si>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</si>
  <si>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</si>
  <si>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</si>
  <si>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</si>
  <si>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</si>
  <si>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</si>
  <si>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</si>
  <si>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</si>
  <si>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</si>
  <si>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</si>
  <si>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</si>
  <si>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</si>
  <si>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</si>
  <si>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</si>
  <si>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</si>
  <si>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</si>
  <si>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</si>
  <si>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</si>
  <si>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</si>
  <si>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</si>
  <si>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</si>
  <si>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</si>
  <si>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</si>
  <si>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</si>
  <si>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</si>
  <si>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</si>
  <si>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</si>
  <si>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</si>
  <si>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</si>
  <si>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</si>
  <si>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</si>
  <si>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</si>
  <si>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</si>
  <si>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</si>
  <si>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</si>
  <si>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</si>
  <si>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</si>
  <si>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</si>
  <si>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</si>
  <si>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</si>
  <si>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</si>
  <si>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</si>
  <si>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</si>
  <si>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</si>
  <si>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</si>
  <si>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</si>
  <si>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</si>
  <si>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</si>
  <si>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</si>
  <si>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</si>
  <si>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</si>
  <si>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</si>
  <si>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</si>
  <si>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</si>
  <si>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</si>
  <si>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</si>
  <si>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</si>
  <si>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</si>
  <si>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</si>
  <si>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</si>
  <si>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</si>
  <si>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</si>
  <si>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</si>
  <si>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</si>
  <si>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</si>
  <si>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</si>
  <si>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</si>
  <si>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</si>
  <si>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</si>
  <si>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</si>
  <si>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</si>
  <si>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</si>
  <si>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</si>
  <si>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</si>
  <si>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</si>
  <si>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</si>
  <si>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</si>
  <si>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</si>
  <si>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</si>
  <si>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</si>
  <si>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</si>
  <si>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</si>
  <si>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</si>
  <si>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</si>
  <si>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</si>
  <si>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</si>
  <si>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</si>
  <si>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</si>
  <si>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</si>
  <si>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</si>
  <si>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</si>
  <si>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</si>
  <si>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</si>
  <si>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</si>
  <si>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</si>
  <si>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</si>
  <si>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</si>
  <si>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</si>
  <si>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</si>
  <si>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</si>
  <si>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</si>
  <si>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</si>
  <si>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</si>
  <si>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</si>
  <si>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</si>
  <si>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</si>
  <si>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</si>
  <si>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</si>
  <si>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</si>
  <si>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</si>
  <si>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</si>
  <si>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</si>
  <si>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</si>
  <si>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</si>
  <si>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</si>
  <si>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</si>
  <si>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</si>
  <si>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</si>
  <si>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</si>
  <si>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</si>
  <si>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</si>
  <si>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</si>
  <si>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</si>
  <si>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</si>
  <si>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</si>
  <si>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</si>
  <si>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</si>
  <si>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</si>
  <si>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</si>
  <si>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</si>
  <si>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</si>
  <si>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</si>
  <si>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</si>
  <si>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</si>
  <si>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</si>
  <si>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</si>
  <si>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</si>
  <si>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</si>
  <si>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</si>
  <si>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</si>
  <si>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</si>
  <si>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</si>
  <si>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</si>
  <si>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</si>
  <si>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</si>
  <si>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</si>
  <si>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</si>
  <si>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</si>
  <si>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</si>
  <si>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</si>
  <si>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</si>
  <si>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</si>
  <si>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</si>
  <si>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</si>
  <si>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</si>
  <si>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</si>
  <si>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</si>
  <si>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</si>
  <si>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</si>
  <si>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</si>
  <si>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</si>
  <si>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</si>
  <si>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</si>
  <si>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</si>
  <si>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</si>
  <si>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</si>
  <si>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</si>
  <si>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</si>
  <si>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</si>
  <si>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</si>
  <si>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</si>
  <si>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</si>
  <si>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</si>
  <si>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</si>
  <si>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</si>
  <si>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</si>
  <si>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</si>
  <si>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</si>
  <si>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</si>
  <si>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</si>
  <si>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</si>
  <si>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</si>
  <si>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</si>
  <si>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</si>
  <si>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</si>
  <si>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</si>
  <si>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</si>
  <si>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</si>
  <si>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</si>
  <si>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</si>
  <si>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</si>
  <si>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</si>
  <si>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</si>
  <si>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</si>
  <si>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</si>
  <si>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</si>
  <si>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</si>
  <si>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</si>
  <si>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</si>
  <si>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</si>
  <si>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</si>
  <si>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</si>
  <si>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</si>
  <si>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</si>
  <si>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</si>
  <si>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</si>
  <si>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</si>
  <si>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</si>
  <si>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</si>
  <si>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</si>
  <si>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</si>
  <si>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</si>
  <si>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</si>
  <si>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</si>
  <si>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</si>
  <si>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</si>
  <si>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</si>
  <si>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</si>
  <si>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</si>
  <si>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</si>
  <si>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</si>
  <si>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</si>
  <si>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</si>
  <si>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</si>
  <si>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</si>
  <si>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</si>
  <si>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</si>
  <si>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</si>
  <si>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</si>
  <si>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</si>
  <si>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</si>
  <si>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</si>
  <si>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</si>
  <si>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</si>
  <si>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</si>
  <si>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</si>
  <si>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</si>
  <si>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</si>
  <si>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</si>
  <si>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</si>
  <si>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</si>
  <si>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</si>
  <si>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</si>
  <si>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</si>
  <si>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</si>
  <si>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</si>
  <si>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</si>
  <si>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</si>
  <si>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</si>
  <si>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</si>
  <si>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</si>
  <si>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</si>
  <si>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</si>
  <si>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</si>
  <si>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</si>
  <si>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</si>
  <si>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</si>
  <si>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</si>
  <si>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</si>
  <si>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</si>
  <si>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</si>
  <si>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</si>
  <si>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</si>
  <si>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</si>
  <si>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</si>
  <si>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</si>
  <si>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</si>
  <si>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</si>
  <si>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</si>
  <si>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</si>
  <si>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</si>
  <si>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</si>
  <si>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</si>
  <si>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</si>
  <si>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</si>
  <si>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</si>
  <si>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</si>
  <si>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</si>
  <si>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</si>
  <si>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</si>
  <si>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</si>
  <si>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</si>
  <si>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</si>
  <si>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</si>
  <si>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</si>
  <si>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</si>
  <si>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</si>
  <si>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</si>
  <si>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</si>
  <si>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</si>
  <si>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</si>
  <si>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</si>
  <si>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</si>
  <si>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</si>
  <si>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</si>
  <si>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</si>
  <si>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</si>
  <si>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</si>
  <si>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</si>
  <si>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</si>
  <si>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</si>
  <si>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</si>
  <si>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</si>
  <si>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</si>
  <si>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</si>
  <si>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</si>
  <si>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</si>
  <si>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</si>
  <si>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</si>
  <si>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</si>
  <si>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</si>
  <si>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</si>
  <si>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</si>
  <si>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</si>
  <si>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</si>
  <si>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</si>
  <si>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</si>
  <si>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</si>
  <si>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</si>
  <si>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</si>
  <si>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</si>
  <si>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</si>
  <si>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</si>
  <si>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</si>
  <si>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</si>
  <si>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</si>
  <si>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</si>
  <si>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</si>
  <si>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</si>
  <si>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</si>
  <si>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</si>
  <si>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</si>
  <si>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</si>
  <si>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</si>
  <si>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</si>
  <si>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</si>
  <si>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</si>
  <si>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</si>
  <si>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</si>
  <si>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</si>
  <si>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</si>
  <si>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</si>
  <si>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</si>
  <si>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</si>
  <si>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</si>
  <si>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</si>
  <si>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</si>
  <si>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</si>
  <si>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</si>
  <si>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</si>
  <si>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</si>
  <si>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</si>
  <si>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</si>
  <si>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</si>
  <si>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</si>
  <si>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</si>
  <si>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</si>
  <si>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</si>
  <si>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</si>
  <si>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</si>
  <si>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</si>
  <si>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</si>
  <si>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</si>
  <si>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</si>
  <si>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</si>
  <si>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</si>
  <si>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</si>
  <si>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</si>
  <si>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</si>
  <si>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</si>
  <si>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</si>
  <si>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</si>
  <si>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</si>
  <si>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</si>
  <si>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</si>
  <si>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</si>
  <si>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</si>
  <si>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</si>
  <si>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</si>
  <si>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</si>
  <si>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</si>
  <si>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</si>
  <si>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</si>
  <si>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</si>
  <si>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</si>
  <si>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</si>
  <si>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</si>
  <si>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</si>
  <si>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</si>
  <si>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</si>
  <si>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</si>
  <si>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</si>
  <si>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</si>
  <si>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</si>
  <si>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</si>
  <si>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</si>
  <si>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</si>
  <si>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</si>
  <si>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</si>
  <si>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</si>
  <si>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</si>
  <si>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</si>
  <si>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</si>
  <si>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</si>
  <si>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</si>
  <si>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</si>
  <si>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</si>
  <si>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</si>
  <si>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</si>
  <si>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</si>
  <si>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</si>
  <si>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</si>
  <si>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</si>
  <si>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</si>
  <si>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</si>
  <si>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</si>
  <si>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</si>
  <si>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</si>
  <si>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</si>
  <si>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</si>
  <si>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</si>
  <si>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</si>
  <si>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</si>
  <si>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</si>
  <si>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</si>
  <si>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</si>
  <si>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</si>
  <si>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</si>
  <si>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</si>
  <si>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</si>
  <si>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</si>
  <si>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</si>
  <si>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</si>
  <si>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</si>
  <si>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</si>
  <si>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</si>
  <si>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</si>
  <si>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</si>
  <si>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</si>
  <si>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</si>
  <si>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</si>
  <si>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</si>
  <si>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</si>
  <si>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</si>
  <si>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</si>
  <si>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</si>
  <si>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</si>
  <si>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</si>
  <si>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</si>
  <si>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</si>
  <si>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</si>
  <si>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</si>
  <si>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</si>
  <si>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</si>
  <si>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</si>
  <si>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</si>
  <si>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</si>
  <si>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</si>
  <si>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</si>
  <si>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</si>
  <si>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</si>
  <si>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</si>
  <si>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</si>
  <si>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</si>
  <si>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</si>
  <si>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</si>
  <si>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</si>
  <si>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</si>
  <si>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</si>
  <si>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</si>
  <si>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</si>
  <si>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</si>
  <si>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</si>
  <si>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</si>
  <si>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</si>
  <si>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</si>
  <si>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</si>
  <si>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</si>
  <si>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</si>
  <si>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</si>
  <si>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</si>
  <si>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</si>
  <si>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</si>
  <si>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</si>
  <si>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</si>
  <si>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</si>
  <si>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</si>
  <si>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</si>
  <si>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</si>
  <si>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</si>
  <si>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</si>
  <si>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</si>
  <si>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</si>
  <si>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</si>
  <si>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</si>
  <si>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</si>
  <si>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</si>
  <si>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</si>
  <si>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</si>
  <si>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</si>
  <si>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</si>
  <si>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</si>
  <si>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</si>
  <si>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</si>
  <si>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</si>
  <si>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</si>
  <si>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</si>
  <si>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</si>
  <si>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</si>
  <si>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</si>
  <si>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</si>
  <si>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</si>
  <si>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</si>
  <si>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</si>
  <si>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</si>
  <si>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</si>
  <si>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</si>
  <si>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</si>
  <si>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</si>
  <si>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</si>
  <si>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</si>
  <si>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</si>
  <si>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</si>
  <si>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</si>
  <si>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</si>
  <si>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</si>
  <si>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</si>
  <si>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</si>
  <si>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</si>
  <si>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</si>
  <si>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</si>
  <si>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</si>
  <si>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</si>
  <si>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</si>
  <si>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</si>
  <si>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</si>
  <si>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</si>
  <si>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</si>
  <si>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</si>
  <si>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</si>
  <si>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</si>
  <si>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</si>
  <si>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</si>
  <si>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</si>
  <si>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</si>
  <si>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</si>
  <si>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</si>
  <si>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</si>
  <si>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</si>
  <si>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</si>
  <si>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</si>
  <si>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</si>
  <si>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</si>
  <si>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</si>
  <si>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</si>
  <si>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</si>
  <si>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</si>
  <si>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</si>
  <si>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</si>
  <si>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</si>
  <si>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</si>
  <si>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</si>
  <si>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</si>
  <si>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</si>
  <si>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</si>
  <si>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</si>
  <si>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</si>
  <si>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</si>
  <si>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</si>
  <si>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</si>
  <si>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</si>
  <si>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</si>
  <si>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</si>
  <si>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</si>
  <si>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</si>
  <si>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</si>
  <si>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</si>
  <si>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</si>
  <si>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</si>
  <si>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</si>
  <si>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</si>
  <si>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</si>
  <si>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</si>
  <si>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</si>
  <si>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</si>
  <si>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</si>
  <si>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</si>
  <si>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</si>
  <si>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</si>
  <si>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</si>
  <si>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</si>
  <si>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</si>
  <si>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</si>
  <si>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</si>
  <si>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</si>
  <si>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</si>
  <si>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</si>
  <si>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</si>
  <si>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</si>
  <si>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</si>
  <si>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</si>
  <si>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</si>
  <si>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</si>
  <si>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</si>
  <si>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</si>
  <si>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</si>
  <si>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</si>
  <si>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</si>
  <si>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</si>
  <si>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</si>
  <si>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</si>
  <si>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</si>
  <si>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</si>
  <si>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</si>
  <si>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</si>
  <si>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</si>
  <si>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</si>
  <si>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</si>
  <si>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</si>
  <si>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</si>
  <si>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</si>
  <si>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</si>
  <si>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</si>
  <si>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</si>
  <si>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</si>
  <si>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</si>
  <si>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</si>
  <si>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</si>
  <si>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</si>
  <si>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</si>
  <si>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</si>
  <si>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</si>
  <si>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</si>
  <si>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</si>
  <si>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</si>
  <si>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</si>
  <si>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</si>
  <si>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</si>
  <si>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</si>
  <si>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</si>
  <si>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</si>
  <si>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</si>
  <si>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</si>
  <si>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</si>
  <si>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</si>
  <si>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</si>
  <si>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</si>
  <si>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</si>
  <si>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</si>
  <si>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</si>
  <si>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</si>
  <si>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</si>
  <si>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</si>
  <si>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</si>
  <si>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</si>
  <si>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</si>
  <si>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</si>
  <si>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</si>
  <si>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</si>
  <si>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</si>
  <si>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</si>
  <si>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</si>
  <si>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</si>
  <si>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</si>
  <si>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</si>
  <si>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</si>
  <si>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</si>
  <si>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</si>
  <si>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</si>
  <si>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</si>
  <si>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</si>
  <si>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</si>
  <si>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</si>
  <si>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</si>
  <si>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</si>
  <si>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</si>
  <si>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</si>
  <si>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</si>
  <si>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</si>
  <si>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</si>
  <si>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</si>
  <si>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</si>
  <si>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</si>
  <si>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</si>
  <si>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</si>
  <si>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</si>
  <si>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</si>
  <si>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</si>
  <si>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</si>
  <si>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</si>
  <si>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</si>
  <si>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</si>
  <si>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</si>
  <si>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</si>
  <si>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</si>
  <si>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</si>
  <si>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</si>
  <si>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</si>
  <si>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</si>
  <si>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</si>
  <si>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</si>
  <si>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</si>
  <si>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</si>
  <si>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</si>
  <si>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</si>
  <si>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</si>
  <si>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</si>
  <si>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</si>
  <si>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</si>
  <si>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</si>
  <si>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</si>
  <si>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</si>
  <si>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</si>
  <si>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</si>
  <si>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</si>
  <si>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</si>
  <si>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</si>
  <si>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</si>
  <si>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</si>
  <si>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</si>
  <si>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</si>
  <si>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</si>
  <si>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</si>
  <si>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</si>
  <si>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</si>
  <si>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</si>
  <si>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</si>
  <si>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</si>
  <si>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</si>
  <si>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</si>
  <si>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</si>
  <si>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</si>
  <si>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</si>
  <si>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</si>
  <si>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</si>
  <si>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</si>
  <si>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</si>
  <si>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</si>
  <si>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</si>
  <si>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</si>
  <si>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</si>
  <si>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</si>
  <si>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</si>
  <si>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</si>
  <si>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</si>
  <si>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</si>
  <si>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</si>
  <si>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</si>
  <si>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</si>
  <si>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</si>
  <si>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</si>
  <si>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</si>
  <si>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</si>
  <si>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</si>
  <si>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</si>
  <si>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</si>
  <si>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</si>
  <si>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</si>
  <si>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</si>
  <si>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</si>
  <si>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</si>
  <si>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</si>
  <si>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</si>
  <si>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</si>
  <si>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</si>
  <si>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</si>
  <si>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</si>
  <si>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</si>
  <si>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</si>
  <si>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</si>
  <si>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</si>
  <si>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</si>
  <si>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</si>
  <si>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</si>
  <si>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</si>
  <si>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</si>
  <si>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</si>
  <si>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</si>
  <si>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</si>
  <si>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</si>
  <si>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</si>
  <si>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</si>
  <si>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</si>
  <si>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</si>
  <si>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</si>
  <si>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</si>
  <si>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</si>
  <si>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</si>
  <si>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</si>
  <si>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</si>
  <si>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</si>
  <si>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</si>
  <si>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</si>
  <si>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</si>
  <si>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</si>
  <si>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</si>
  <si>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</si>
  <si>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</si>
  <si>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</si>
  <si>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</si>
  <si>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</si>
  <si>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</si>
  <si>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</si>
  <si>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</si>
  <si>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</si>
  <si>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</si>
  <si>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</si>
  <si>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</si>
  <si>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</si>
  <si>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</si>
  <si>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</si>
  <si>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</si>
  <si>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</si>
  <si>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</si>
  <si>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</si>
  <si>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</si>
  <si>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</si>
  <si>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</si>
  <si>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</si>
  <si>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</si>
  <si>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</si>
  <si>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</si>
  <si>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</si>
  <si>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</si>
  <si>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</si>
  <si>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</si>
  <si>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</si>
  <si>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</si>
  <si>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</si>
  <si>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</si>
  <si>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</si>
  <si>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</si>
  <si>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</si>
  <si>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</si>
  <si>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</si>
  <si>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</si>
  <si>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</si>
  <si>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</si>
  <si>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</si>
  <si>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</si>
  <si>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</si>
  <si>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</si>
  <si>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</si>
  <si>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</si>
  <si>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</si>
  <si>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</si>
  <si>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</si>
  <si>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</si>
  <si>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</si>
  <si>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</si>
  <si>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</si>
  <si>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</si>
  <si>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</si>
  <si>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</si>
  <si>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</si>
  <si>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</si>
  <si>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</si>
  <si>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</si>
  <si>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</si>
  <si>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</si>
  <si>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</si>
  <si>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</si>
  <si>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</si>
  <si>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</si>
  <si>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</si>
  <si>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</si>
  <si>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</si>
  <si>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</si>
  <si>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</si>
  <si>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</si>
  <si>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</si>
  <si>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</si>
  <si>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</si>
  <si>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</si>
  <si>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</si>
  <si>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</si>
  <si>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</si>
  <si>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</si>
  <si>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</si>
  <si>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</si>
  <si>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</si>
  <si>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</si>
  <si>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</si>
  <si>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</si>
  <si>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</si>
  <si>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</si>
  <si>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</si>
  <si>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</si>
  <si>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</si>
  <si>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</si>
  <si>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</si>
  <si>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</si>
  <si>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</si>
  <si>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</si>
  <si>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</si>
  <si>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</si>
  <si>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</si>
  <si>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</si>
  <si>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</si>
  <si>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</si>
  <si>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</si>
  <si>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</si>
  <si>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</si>
  <si>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</si>
  <si>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</si>
  <si>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</si>
  <si>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</si>
  <si>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</si>
  <si>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</si>
  <si>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</si>
  <si>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</si>
  <si>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</si>
  <si>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</si>
  <si>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</si>
  <si>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</si>
  <si>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</si>
  <si>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</si>
  <si>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</si>
  <si>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</si>
  <si>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</si>
  <si>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</si>
  <si>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</si>
  <si>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</si>
  <si>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</si>
  <si>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</si>
  <si>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</si>
  <si>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</si>
  <si>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</si>
  <si>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</si>
  <si>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</si>
  <si>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</si>
  <si>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</si>
  <si>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</si>
  <si>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</si>
  <si>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</si>
  <si>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</si>
  <si>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</si>
  <si>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</si>
  <si>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</si>
  <si>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</si>
  <si>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</si>
  <si>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</si>
  <si>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</si>
  <si>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</si>
  <si>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</si>
  <si>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</si>
  <si>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</si>
  <si>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</si>
  <si>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</si>
  <si>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</si>
  <si>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</si>
  <si>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</si>
  <si>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</si>
  <si>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</si>
  <si>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</si>
  <si>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</si>
  <si>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</si>
  <si>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</si>
  <si>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</si>
  <si>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</si>
  <si>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</si>
  <si>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</si>
  <si>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</si>
  <si>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</si>
  <si>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</si>
  <si>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</si>
  <si>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</si>
  <si>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</si>
  <si>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</si>
  <si>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</si>
  <si>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</si>
  <si>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</si>
  <si>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</si>
  <si>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</si>
  <si>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</si>
  <si>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</si>
  <si>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</si>
  <si>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</si>
  <si>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</si>
  <si>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</si>
  <si>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</si>
  <si>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</si>
  <si>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</si>
  <si>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</si>
  <si>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</si>
  <si>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</si>
  <si>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</si>
  <si>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</si>
  <si>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</si>
  <si>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</si>
  <si>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</si>
  <si>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</si>
  <si>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</si>
  <si>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</si>
  <si>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</si>
  <si>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</si>
  <si>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</si>
  <si>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</si>
  <si>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</si>
  <si>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</si>
  <si>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</si>
  <si>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</si>
  <si>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</si>
  <si>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</si>
  <si>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</si>
  <si>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</si>
  <si>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</si>
  <si>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</si>
  <si>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</si>
  <si>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</si>
  <si>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</si>
  <si>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</si>
  <si>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</si>
  <si>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</si>
  <si>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</si>
  <si>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</si>
  <si>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</si>
  <si>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</si>
  <si>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</si>
  <si>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</si>
  <si>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</si>
  <si>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</si>
  <si>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</si>
  <si>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</si>
  <si>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</si>
  <si>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</si>
  <si>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</si>
  <si>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</si>
  <si>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</si>
  <si>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</si>
  <si>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</si>
  <si>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</si>
  <si>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</si>
  <si>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</si>
  <si>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</si>
  <si>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</si>
  <si>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</si>
  <si>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</si>
  <si>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</si>
  <si>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</si>
  <si>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</si>
  <si>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</si>
  <si>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</si>
  <si>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</si>
  <si>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</si>
  <si>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</si>
  <si>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</si>
  <si>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</si>
  <si>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</si>
  <si>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</si>
  <si>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</si>
  <si>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</si>
  <si>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</si>
  <si>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</si>
  <si>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</si>
  <si>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</si>
  <si>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</si>
  <si>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</si>
  <si>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</si>
  <si>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</si>
  <si>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</si>
  <si>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</si>
  <si>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</si>
  <si>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</si>
  <si>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</si>
  <si>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</si>
  <si>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</si>
  <si>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</si>
  <si>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</si>
  <si>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</si>
  <si>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</si>
  <si>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</si>
  <si>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</si>
  <si>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</si>
  <si>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</si>
  <si>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</si>
  <si>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</si>
  <si>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</si>
  <si>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</si>
  <si>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</si>
  <si>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</si>
  <si>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</si>
  <si>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</si>
  <si>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</si>
  <si>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</si>
  <si>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</si>
  <si>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</si>
  <si>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</si>
  <si>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</si>
  <si>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</si>
  <si>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</si>
  <si>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</si>
  <si>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</si>
  <si>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</si>
  <si>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</si>
  <si>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</si>
  <si>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</si>
  <si>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</si>
  <si>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</si>
  <si>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</si>
  <si>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</si>
  <si>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</si>
  <si>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</si>
  <si>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</si>
  <si>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</si>
  <si>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</si>
  <si>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</si>
  <si>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</si>
  <si>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</si>
  <si>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</si>
  <si>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</si>
  <si>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</si>
  <si>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</si>
  <si>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</si>
  <si>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</si>
  <si>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</si>
  <si>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</si>
  <si>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</si>
  <si>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</si>
  <si>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</si>
  <si>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</si>
  <si>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</si>
  <si>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</si>
  <si>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</si>
  <si>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</si>
  <si>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</si>
  <si>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</si>
  <si>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</si>
  <si>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</si>
  <si>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</si>
  <si>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</si>
  <si>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</si>
  <si>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</si>
  <si>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</si>
  <si>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</si>
  <si>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</si>
  <si>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</si>
  <si>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</si>
  <si>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</si>
  <si>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</si>
  <si>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</si>
  <si>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</si>
  <si>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</si>
  <si>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</si>
  <si>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</si>
  <si>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</si>
  <si>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</si>
  <si>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</si>
  <si>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</si>
  <si>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</si>
  <si>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</si>
  <si>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</si>
  <si>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</si>
  <si>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</si>
  <si>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</si>
  <si>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</si>
  <si>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</si>
  <si>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</si>
  <si>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</si>
  <si>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</si>
  <si>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</si>
  <si>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</si>
  <si>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</si>
  <si>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</si>
  <si>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</si>
  <si>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</si>
  <si>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</si>
  <si>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</si>
  <si>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</si>
  <si>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</si>
  <si>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</si>
  <si>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</si>
  <si>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</si>
  <si>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</si>
  <si>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</si>
  <si>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</si>
  <si>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</si>
  <si>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</si>
  <si>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</si>
  <si>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</si>
  <si>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</si>
  <si>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</si>
  <si>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</si>
  <si>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</si>
  <si>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</si>
  <si>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</si>
  <si>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</si>
  <si>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</si>
  <si>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</si>
  <si>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</si>
  <si>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</si>
  <si>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</si>
  <si>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</si>
  <si>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</si>
  <si>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</si>
  <si>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</si>
  <si>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</si>
  <si>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</si>
  <si>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</si>
  <si>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</si>
  <si>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</si>
  <si>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</si>
  <si>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</si>
  <si>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</si>
  <si>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</si>
  <si>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</si>
  <si>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</si>
  <si>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</si>
  <si>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</si>
  <si>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</si>
  <si>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</si>
  <si>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</si>
  <si>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</si>
  <si>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</si>
  <si>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</si>
  <si>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</si>
  <si>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</si>
  <si>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</si>
  <si>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</si>
  <si>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</si>
  <si>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</si>
  <si>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</si>
  <si>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</si>
  <si>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</si>
  <si>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</si>
  <si>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</si>
  <si>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</si>
  <si>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</si>
  <si>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</si>
  <si>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</si>
  <si>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</si>
  <si>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</si>
  <si>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</si>
  <si>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</si>
  <si>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</si>
  <si>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</si>
  <si>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</si>
  <si>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</si>
  <si>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</si>
  <si>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</si>
  <si>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</si>
  <si>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</si>
  <si>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</si>
  <si>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</si>
  <si>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</si>
  <si>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</si>
  <si>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</si>
  <si>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</si>
  <si>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</si>
  <si>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</si>
  <si>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</si>
  <si>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</si>
  <si>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</si>
  <si>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</si>
  <si>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</si>
  <si>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</si>
  <si>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</si>
  <si>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</si>
  <si>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</si>
  <si>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</si>
  <si>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</si>
  <si>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</si>
  <si>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</si>
  <si>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</si>
  <si>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</si>
  <si>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</si>
  <si>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</si>
  <si>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</si>
  <si>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</si>
  <si>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</si>
  <si>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</si>
  <si>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</si>
  <si>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</si>
  <si>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</si>
  <si>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</si>
  <si>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</si>
  <si>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</si>
  <si>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</si>
  <si>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</si>
  <si>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</si>
  <si>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</si>
  <si>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</si>
  <si>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</si>
  <si>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</si>
  <si>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</si>
  <si>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</si>
  <si>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</si>
  <si>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</si>
  <si>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</si>
  <si>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</si>
  <si>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</si>
  <si>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</si>
  <si>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</si>
  <si>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</si>
  <si>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</si>
  <si>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</si>
  <si>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</si>
  <si>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</si>
  <si>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</si>
  <si>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</si>
  <si>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</si>
  <si>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</si>
  <si>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</si>
  <si>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</si>
  <si>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</si>
  <si>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</si>
  <si>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</si>
  <si>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</si>
  <si>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</si>
  <si>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</si>
  <si>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</si>
  <si>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</si>
  <si>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</si>
  <si>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</si>
  <si>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</si>
  <si>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</si>
  <si>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</si>
  <si>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</si>
  <si>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</si>
  <si>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</si>
  <si>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</si>
  <si>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</si>
  <si>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</si>
  <si>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</si>
  <si>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</si>
  <si>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</si>
  <si>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</si>
  <si>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</si>
  <si>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</si>
  <si>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</si>
  <si>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</si>
  <si>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</si>
  <si>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</si>
  <si>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</si>
  <si>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</si>
  <si>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</si>
  <si>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</si>
  <si>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</si>
  <si>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</si>
  <si>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</si>
  <si>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</si>
  <si>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</si>
  <si>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</si>
  <si>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</si>
  <si>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</si>
  <si>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</si>
  <si>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</si>
  <si>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</si>
  <si>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</si>
  <si>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</si>
  <si>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</si>
  <si>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</si>
  <si>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</si>
  <si>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</si>
  <si>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</si>
  <si>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</si>
  <si>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</si>
  <si>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</si>
  <si>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</si>
  <si>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</si>
  <si>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</si>
  <si>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</si>
  <si>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</si>
  <si>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</si>
  <si>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</si>
  <si>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</si>
  <si>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</si>
  <si>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</si>
  <si>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</si>
  <si>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</si>
  <si>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</si>
  <si>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</si>
  <si>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</si>
  <si>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</si>
  <si>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</si>
  <si>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</si>
  <si>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</si>
  <si>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</si>
  <si>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</si>
  <si>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</si>
  <si>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</si>
  <si>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</si>
  <si>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</si>
  <si>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</si>
  <si>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</si>
  <si>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</si>
  <si>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</si>
  <si>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</si>
  <si>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</si>
  <si>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</si>
  <si>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</si>
  <si>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</si>
  <si>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</si>
  <si>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</si>
  <si>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</si>
  <si>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</si>
  <si>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</si>
  <si>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</si>
  <si>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</si>
  <si>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</si>
  <si>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</si>
  <si>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</si>
  <si>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</si>
  <si>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</si>
  <si>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</si>
  <si>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</si>
  <si>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</si>
  <si>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</si>
  <si>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</si>
  <si>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</si>
  <si>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</si>
  <si>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</si>
  <si>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</si>
  <si>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</si>
  <si>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</si>
  <si>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</si>
  <si>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</si>
  <si>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</si>
  <si>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</si>
  <si>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</si>
  <si>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</si>
  <si>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</si>
  <si>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</si>
  <si>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</si>
  <si>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</si>
  <si>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</si>
  <si>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</si>
  <si>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</si>
  <si>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</si>
  <si>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</si>
  <si>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</si>
  <si>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</si>
  <si>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</si>
  <si>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</si>
  <si>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</si>
  <si>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</si>
  <si>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</si>
  <si>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</si>
  <si>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</si>
  <si>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</si>
  <si>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</si>
  <si>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</si>
  <si>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</si>
  <si>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</si>
  <si>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</si>
  <si>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</si>
  <si>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</si>
  <si>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</si>
  <si>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</si>
  <si>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</si>
  <si>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</si>
  <si>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</si>
  <si>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</si>
  <si>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</si>
  <si>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</si>
  <si>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</si>
  <si>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</si>
  <si>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</si>
  <si>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</si>
  <si>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</si>
  <si>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</si>
  <si>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</si>
  <si>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</si>
  <si>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</si>
  <si>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</si>
  <si>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</si>
  <si>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</si>
  <si>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</si>
  <si>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</si>
  <si>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</si>
  <si>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</si>
  <si>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</si>
  <si>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</si>
  <si>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</si>
  <si>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</si>
  <si>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</si>
  <si>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</si>
  <si>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</si>
  <si>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</si>
  <si>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</si>
  <si>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</si>
  <si>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</si>
  <si>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</si>
  <si>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</si>
  <si>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</si>
  <si>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</si>
  <si>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</si>
  <si>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</si>
  <si>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</si>
  <si>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</si>
  <si>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</si>
  <si>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</si>
  <si>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</si>
  <si>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</si>
  <si>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</si>
  <si>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</si>
  <si>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</si>
  <si>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</si>
  <si>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</si>
  <si>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</si>
  <si>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</si>
  <si>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</si>
  <si>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</si>
  <si>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</si>
  <si>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</si>
  <si>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</si>
  <si>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</si>
  <si>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</si>
  <si>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</si>
  <si>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</si>
  <si>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</si>
  <si>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</si>
  <si>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</si>
  <si>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</si>
  <si>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</si>
  <si>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</si>
  <si>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</si>
  <si>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</si>
  <si>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</si>
  <si>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</si>
  <si>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</si>
  <si>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</si>
  <si>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</si>
  <si>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</si>
  <si>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</si>
  <si>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</si>
  <si>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</si>
  <si>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</si>
  <si>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</si>
  <si>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</si>
  <si>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</si>
  <si>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</si>
  <si>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</si>
  <si>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</si>
  <si>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</si>
  <si>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</si>
  <si>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</si>
  <si>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</si>
  <si>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</si>
  <si>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</si>
  <si>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</si>
  <si>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</si>
  <si>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</si>
  <si>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</si>
  <si>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</si>
  <si>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</si>
  <si>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</si>
  <si>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</si>
  <si>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</si>
  <si>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</si>
  <si>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</si>
  <si>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</si>
  <si>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</si>
  <si>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</si>
  <si>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</si>
  <si>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</si>
  <si>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</si>
  <si>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</si>
  <si>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</si>
  <si>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</si>
  <si>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</si>
  <si>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</si>
  <si>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</si>
  <si>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</si>
  <si>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</si>
  <si>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</si>
  <si>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</si>
  <si>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</si>
  <si>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</si>
  <si>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</si>
  <si>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</si>
  <si>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</si>
  <si>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</si>
  <si>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</si>
  <si>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</si>
  <si>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</si>
  <si>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</si>
  <si>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</si>
  <si>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</si>
  <si>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</si>
  <si>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</si>
  <si>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</si>
  <si>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</si>
  <si>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</si>
  <si>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</si>
  <si>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</si>
  <si>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</si>
  <si>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</si>
  <si>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</si>
  <si>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</si>
  <si>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</si>
  <si>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</si>
  <si>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</si>
  <si>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</si>
  <si>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</si>
  <si>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</si>
  <si>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</si>
  <si>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</si>
  <si>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</si>
  <si>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</si>
  <si>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</si>
  <si>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</si>
  <si>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</si>
  <si>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</si>
  <si>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</si>
  <si>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</si>
  <si>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</si>
  <si>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</si>
  <si>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</si>
  <si>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</si>
  <si>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</si>
  <si>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</si>
  <si>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</si>
  <si>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</si>
  <si>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</si>
  <si>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</si>
  <si>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</si>
  <si>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</si>
  <si>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</si>
  <si>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</si>
  <si>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</si>
  <si>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</si>
  <si>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</si>
  <si>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</si>
  <si>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</si>
  <si>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</si>
  <si>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</si>
  <si>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</si>
  <si>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</si>
  <si>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</si>
  <si>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</si>
  <si>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</si>
  <si>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</si>
  <si>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</si>
  <si>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</si>
  <si>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</si>
  <si>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</si>
  <si>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</si>
  <si>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</si>
  <si>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</si>
  <si>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</si>
  <si>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</si>
  <si>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</si>
  <si>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</si>
  <si>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</si>
  <si>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</si>
  <si>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</si>
  <si>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</si>
  <si>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</si>
  <si>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</si>
  <si>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</si>
  <si>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</si>
  <si>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</si>
  <si>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</si>
  <si>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</si>
  <si>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</si>
  <si>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</si>
  <si>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</si>
  <si>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</si>
  <si>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</si>
  <si>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</si>
  <si>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</si>
  <si>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</si>
  <si>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</si>
  <si>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</si>
  <si>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</si>
  <si>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</si>
  <si>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</si>
  <si>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</si>
  <si>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</si>
  <si>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</si>
  <si>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</si>
  <si>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</si>
  <si>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</si>
  <si>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</si>
  <si>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</si>
  <si>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</si>
  <si>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</si>
  <si>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</si>
  <si>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</si>
  <si>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</si>
  <si>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</si>
  <si>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</si>
  <si>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</si>
  <si>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</si>
  <si>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</si>
  <si>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</si>
  <si>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</si>
  <si>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</si>
  <si>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</si>
  <si>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</si>
  <si>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</si>
  <si>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</si>
  <si>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</si>
  <si>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</si>
  <si>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</si>
  <si>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</si>
  <si>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</si>
  <si>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</si>
  <si>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</si>
  <si>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</si>
  <si>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</si>
  <si>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</si>
  <si>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</si>
  <si>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</si>
  <si>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</si>
  <si>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</si>
  <si>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</si>
  <si>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</si>
  <si>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</si>
  <si>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</si>
  <si>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</si>
  <si>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</si>
  <si>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</si>
  <si>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</si>
  <si>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</si>
  <si>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</si>
  <si>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</si>
  <si>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</si>
  <si>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</si>
  <si>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</si>
  <si>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</si>
  <si>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</si>
  <si>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</si>
  <si>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</si>
  <si>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</si>
  <si>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</si>
  <si>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</si>
  <si>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</si>
  <si>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</si>
  <si>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</si>
  <si>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</si>
  <si>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</si>
  <si>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</si>
  <si>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</si>
  <si>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</si>
  <si>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</si>
  <si>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</si>
  <si>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</si>
  <si>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</si>
  <si>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</si>
  <si>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</si>
  <si>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</si>
  <si>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</si>
  <si>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</si>
  <si>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</si>
  <si>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</si>
  <si>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</si>
  <si>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</si>
  <si>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</si>
  <si>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</si>
  <si>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</si>
  <si>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</si>
  <si>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</si>
  <si>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</si>
  <si>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</si>
  <si>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</si>
  <si>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</si>
  <si>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</si>
  <si>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</si>
  <si>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</si>
  <si>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</si>
  <si>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</si>
  <si>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</si>
  <si>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</si>
  <si>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</si>
  <si>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</si>
  <si>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</si>
  <si>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</si>
  <si>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</si>
  <si>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</si>
  <si>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</si>
  <si>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</si>
  <si>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</si>
  <si>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</si>
  <si>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</si>
  <si>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</si>
  <si>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</si>
  <si>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</si>
  <si>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</si>
  <si>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</si>
  <si>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</si>
  <si>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</si>
  <si>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</si>
  <si>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</si>
  <si>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</si>
  <si>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</si>
  <si>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</si>
  <si>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</si>
  <si>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</si>
  <si>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</si>
  <si>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</si>
  <si>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</si>
  <si>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</si>
  <si>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</si>
  <si>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</si>
  <si>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</si>
  <si>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</si>
  <si>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</si>
  <si>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</si>
  <si>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</si>
  <si>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</si>
  <si>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</si>
  <si>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</si>
  <si>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</si>
  <si>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</si>
  <si>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</si>
  <si>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</si>
  <si>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</si>
  <si>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</si>
  <si>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</si>
  <si>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</si>
  <si>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</si>
  <si>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</si>
  <si>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</si>
  <si>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</si>
  <si>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</si>
  <si>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</si>
  <si>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</si>
  <si>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</si>
  <si>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</si>
  <si>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</si>
  <si>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</si>
  <si>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</si>
  <si>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</si>
  <si>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</si>
  <si>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</si>
  <si>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</si>
  <si>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</si>
  <si>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</si>
  <si>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</si>
  <si>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</si>
  <si>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</si>
  <si>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</si>
  <si>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</si>
  <si>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</si>
  <si>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</si>
  <si>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</si>
  <si>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</si>
  <si>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</si>
  <si>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</si>
  <si>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</si>
  <si>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</si>
  <si>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</si>
  <si>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</si>
  <si>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</si>
  <si>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</si>
  <si>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</si>
  <si>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</si>
  <si>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</si>
  <si>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</si>
  <si>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</si>
  <si>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</si>
  <si>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</si>
  <si>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</si>
  <si>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</si>
  <si>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</si>
  <si>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</si>
  <si>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</si>
  <si>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</si>
  <si>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</si>
  <si>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</si>
  <si>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</si>
  <si>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</si>
  <si>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</si>
  <si>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</si>
  <si>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</si>
  <si>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</si>
  <si>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</si>
  <si>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</si>
  <si>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</si>
  <si>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</si>
  <si>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</si>
  <si>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</si>
  <si>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</si>
  <si>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</si>
  <si>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</si>
  <si>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</si>
  <si>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</si>
  <si>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</si>
  <si>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</si>
  <si>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</si>
  <si>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</si>
  <si>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</si>
  <si>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</si>
  <si>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</si>
  <si>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</si>
  <si>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</si>
  <si>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</si>
  <si>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</si>
  <si>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</si>
  <si>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</si>
  <si>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</si>
  <si>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</si>
  <si>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</si>
  <si>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</si>
  <si>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</si>
  <si>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</si>
  <si>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</si>
  <si>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</si>
  <si>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</si>
  <si>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</si>
  <si>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</si>
  <si>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</si>
  <si>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</si>
  <si>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</si>
  <si>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</si>
  <si>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</si>
  <si>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</si>
  <si>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</si>
  <si>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</si>
  <si>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</si>
  <si>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</si>
  <si>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</si>
  <si>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</si>
  <si>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</si>
  <si>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</si>
  <si>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</si>
  <si>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</si>
  <si>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</si>
  <si>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</si>
  <si>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</si>
  <si>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</si>
  <si>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</si>
  <si>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</si>
  <si>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</si>
  <si>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</si>
  <si>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</si>
  <si>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</si>
  <si>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</si>
  <si>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</si>
  <si>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</si>
  <si>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</si>
  <si>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</si>
  <si>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</si>
  <si>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</si>
  <si>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</si>
  <si>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</si>
  <si>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</si>
  <si>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</si>
  <si>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</si>
  <si>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</si>
  <si>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</si>
  <si>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</si>
  <si>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</si>
  <si>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</si>
  <si>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</si>
  <si>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</si>
  <si>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</si>
  <si>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</si>
  <si>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</si>
  <si>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</si>
  <si>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</si>
  <si>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</si>
  <si>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</si>
  <si>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</si>
  <si>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</si>
  <si>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</si>
  <si>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</si>
  <si>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</si>
  <si>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</si>
  <si>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</si>
  <si>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</si>
  <si>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</si>
  <si>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</si>
  <si>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</si>
  <si>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</si>
  <si>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</si>
  <si>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</si>
  <si>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</si>
  <si>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</si>
  <si>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</si>
  <si>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</si>
  <si>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</si>
  <si>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</si>
  <si>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</si>
  <si>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</si>
  <si>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</si>
  <si>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</si>
  <si>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</si>
  <si>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</si>
  <si>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</si>
  <si>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</si>
  <si>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</si>
  <si>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</si>
  <si>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</si>
  <si>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</si>
  <si>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</si>
  <si>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</si>
  <si>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</si>
  <si>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</si>
  <si>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</si>
  <si>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</si>
  <si>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</si>
  <si>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</si>
  <si>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</si>
  <si>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</si>
  <si>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</si>
  <si>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</si>
  <si>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</si>
  <si>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</si>
  <si>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</si>
  <si>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</si>
  <si>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</si>
  <si>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</si>
  <si>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</si>
  <si>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</si>
  <si>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</si>
  <si>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</si>
  <si>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</si>
  <si>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</si>
  <si>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</si>
  <si>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</si>
  <si>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</si>
  <si>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</si>
  <si>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</si>
  <si>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</si>
  <si>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</si>
  <si>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</si>
  <si>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</si>
  <si>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</si>
  <si>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</si>
  <si>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</si>
  <si>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</si>
  <si>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</si>
  <si>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</si>
  <si>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</si>
  <si>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</si>
  <si>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</si>
  <si>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</si>
  <si>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</si>
  <si>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</si>
  <si>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</si>
  <si>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</si>
  <si>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</si>
  <si>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</si>
  <si>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</si>
  <si>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</si>
  <si>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</si>
  <si>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</si>
  <si>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</si>
  <si>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</si>
  <si>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</si>
  <si>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</si>
  <si>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</si>
  <si>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</si>
  <si>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</si>
  <si>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</si>
  <si>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</si>
  <si>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</si>
  <si>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</si>
  <si>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</si>
  <si>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</si>
  <si>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</si>
  <si>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</si>
  <si>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</si>
  <si>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</si>
  <si>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</si>
  <si>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</si>
  <si>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</si>
  <si>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</si>
  <si>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</si>
  <si>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</si>
  <si>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</si>
  <si>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</si>
  <si>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</si>
  <si>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</si>
  <si>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</si>
  <si>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</si>
  <si>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</si>
  <si>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</si>
  <si>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</si>
  <si>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</si>
  <si>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</si>
  <si>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</si>
  <si>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</si>
  <si>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</si>
  <si>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</si>
  <si>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</si>
  <si>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</si>
  <si>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</si>
  <si>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</si>
  <si>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</si>
  <si>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</si>
  <si>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</si>
  <si>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</si>
  <si>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</si>
  <si>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</si>
  <si>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</si>
  <si>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</si>
  <si>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</si>
  <si>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</si>
  <si>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</si>
  <si>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</si>
  <si>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</si>
  <si>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</si>
  <si>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</si>
  <si>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</si>
  <si>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</si>
  <si>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</si>
  <si>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</si>
  <si>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</si>
  <si>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</si>
  <si>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</si>
  <si>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</si>
  <si>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</si>
  <si>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</si>
  <si>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</si>
  <si>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</si>
  <si>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</si>
  <si>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</si>
  <si>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</si>
  <si>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</si>
  <si>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</si>
  <si>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</si>
  <si>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</si>
  <si>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</si>
  <si>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</si>
  <si>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</si>
  <si>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</si>
  <si>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</si>
  <si>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</si>
  <si>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</si>
  <si>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</si>
  <si>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</si>
  <si>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</si>
  <si>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</si>
  <si>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</si>
  <si>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</si>
  <si>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</si>
  <si>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</si>
  <si>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</si>
  <si>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</si>
  <si>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</si>
  <si>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</si>
  <si>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</si>
  <si>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</si>
  <si>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</si>
  <si>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</si>
  <si>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</si>
  <si>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</si>
  <si>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</si>
  <si>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</si>
  <si>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</si>
  <si>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</si>
  <si>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</si>
  <si>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</si>
  <si>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</si>
  <si>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</si>
  <si>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</si>
  <si>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</si>
  <si>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</si>
  <si>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</si>
  <si>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</si>
  <si>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</si>
  <si>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</si>
  <si>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</si>
  <si>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</si>
  <si>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</si>
  <si>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</si>
  <si>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</si>
  <si>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</si>
  <si>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</si>
  <si>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</si>
  <si>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</si>
  <si>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</si>
  <si>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</si>
  <si>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</si>
  <si>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</si>
  <si>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</si>
  <si>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</si>
  <si>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</si>
  <si>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</si>
  <si>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</si>
  <si>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</si>
  <si>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</si>
  <si>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</si>
  <si>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</si>
  <si>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</si>
  <si>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</si>
  <si>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</si>
  <si>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</si>
  <si>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</si>
  <si>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</si>
  <si>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</si>
  <si>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</si>
  <si>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</si>
  <si>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</si>
  <si>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</si>
  <si>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</si>
  <si>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</si>
  <si>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</si>
  <si>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</si>
  <si>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</si>
  <si>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</si>
  <si>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</si>
  <si>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</si>
  <si>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</si>
  <si>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</si>
  <si>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</si>
  <si>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</si>
  <si>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</si>
  <si>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</si>
  <si>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</si>
  <si>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</si>
  <si>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</si>
  <si>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</si>
  <si>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</si>
  <si>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</si>
  <si>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</si>
  <si>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</si>
  <si>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</si>
  <si>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</si>
  <si>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</si>
  <si>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</si>
  <si>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</si>
  <si>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</si>
  <si>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</si>
  <si>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</si>
  <si>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</si>
  <si>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</si>
  <si>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</si>
  <si>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</si>
  <si>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</si>
  <si>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</si>
  <si>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</si>
  <si>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</si>
  <si>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</si>
  <si>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</si>
  <si>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</si>
  <si>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</si>
  <si>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</si>
  <si>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</si>
  <si>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</si>
  <si>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</si>
  <si>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</si>
  <si>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</si>
  <si>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</si>
  <si>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</si>
  <si>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</si>
  <si>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</si>
  <si>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</si>
  <si>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</si>
  <si>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</si>
  <si>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</si>
  <si>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</si>
  <si>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</si>
  <si>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</si>
  <si>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</si>
  <si>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</si>
  <si>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</si>
  <si>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</si>
  <si>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</si>
  <si>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</si>
  <si>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</si>
  <si>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</si>
  <si>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</si>
  <si>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</si>
  <si>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</si>
  <si>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</si>
  <si>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</si>
  <si>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</si>
  <si>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</si>
  <si>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</si>
  <si>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</si>
  <si>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</si>
  <si>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</si>
  <si>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</si>
  <si>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</si>
  <si>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</si>
  <si>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</si>
  <si>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</si>
  <si>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</si>
  <si>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</si>
  <si>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</si>
  <si>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</si>
  <si>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</si>
  <si>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</si>
  <si>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</si>
  <si>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</si>
  <si>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</si>
  <si>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</si>
  <si>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</si>
  <si>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</si>
  <si>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</si>
  <si>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</si>
  <si>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</si>
  <si>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</si>
  <si>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</si>
  <si>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</si>
  <si>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</si>
  <si>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</si>
  <si>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</si>
  <si>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</si>
  <si>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</si>
  <si>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</si>
  <si>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</si>
  <si>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</si>
  <si>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</si>
  <si>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</si>
  <si>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</si>
  <si>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</si>
  <si>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</si>
  <si>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</si>
  <si>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</si>
  <si>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</si>
  <si>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</si>
  <si>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</si>
  <si>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</si>
  <si>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</si>
  <si>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</si>
  <si>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</si>
  <si>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</si>
  <si>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</si>
  <si>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</si>
  <si>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</si>
  <si>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</si>
  <si>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</si>
  <si>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</si>
  <si>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</si>
  <si>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</si>
  <si>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</si>
  <si>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</si>
  <si>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</si>
  <si>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</si>
  <si>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</si>
  <si>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</si>
  <si>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</si>
  <si>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</si>
  <si>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</si>
  <si>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</si>
  <si>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</si>
  <si>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</si>
  <si>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</si>
  <si>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</si>
  <si>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</si>
  <si>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</si>
  <si>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</si>
  <si>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</si>
  <si>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</si>
  <si>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</si>
  <si>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</si>
  <si>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</si>
  <si>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</si>
  <si>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</si>
  <si>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</si>
  <si>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</si>
  <si>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</si>
  <si>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</si>
  <si>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</si>
  <si>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</si>
  <si>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</si>
  <si>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</si>
  <si>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</si>
  <si>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</si>
  <si>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</si>
  <si>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</si>
  <si>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</si>
  <si>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</si>
  <si>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</si>
  <si>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</si>
  <si>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</si>
  <si>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</si>
  <si>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</si>
  <si>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</si>
  <si>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</si>
  <si>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</si>
  <si>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</si>
  <si>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</si>
  <si>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</si>
  <si>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</si>
  <si>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</si>
  <si>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</si>
  <si>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</si>
  <si>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</si>
  <si>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</si>
  <si>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</si>
  <si>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</si>
  <si>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</si>
  <si>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</si>
  <si>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</si>
  <si>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</si>
  <si>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</si>
  <si>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</si>
  <si>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</si>
  <si>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</si>
  <si>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</si>
  <si>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</si>
  <si>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</si>
  <si>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</si>
  <si>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</si>
  <si>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</si>
  <si>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</si>
  <si>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</si>
  <si>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</si>
  <si>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</si>
  <si>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</si>
  <si>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</si>
  <si>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</si>
  <si>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</si>
  <si>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</si>
  <si>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</si>
  <si>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</si>
  <si>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</si>
  <si>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</si>
  <si>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</si>
  <si>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</si>
  <si>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</si>
  <si>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</si>
  <si>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</si>
  <si>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</si>
  <si>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</si>
  <si>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</si>
  <si>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</si>
  <si>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</si>
  <si>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</si>
  <si>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</si>
  <si>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</si>
  <si>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</si>
  <si>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</si>
  <si>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</si>
  <si>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</si>
  <si>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</si>
  <si>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</si>
  <si>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</si>
  <si>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</si>
  <si>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</si>
  <si>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</si>
  <si>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</si>
  <si>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</si>
  <si>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</si>
  <si>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</si>
  <si>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</si>
  <si>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</si>
  <si>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</si>
  <si>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</si>
  <si>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</si>
  <si>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</si>
  <si>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</si>
  <si>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</si>
  <si>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</si>
  <si>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</si>
  <si>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</si>
  <si>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</si>
  <si>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</si>
  <si>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</si>
  <si>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</si>
  <si>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</si>
  <si>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</si>
  <si>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</si>
  <si>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</si>
  <si>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</si>
  <si>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</si>
  <si>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</si>
  <si>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</si>
  <si>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</si>
  <si>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</si>
  <si>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</si>
  <si>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</si>
  <si>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</si>
  <si>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</si>
  <si>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</si>
  <si>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</si>
  <si>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</si>
  <si>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</si>
  <si>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</si>
  <si>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</si>
  <si>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</si>
  <si>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</si>
  <si>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</si>
  <si>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</si>
  <si>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</si>
  <si>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</si>
  <si>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</si>
  <si>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</si>
  <si>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</si>
  <si>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</si>
  <si>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</si>
  <si>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</si>
  <si>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</si>
  <si>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</si>
  <si>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</si>
  <si>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</si>
  <si>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</si>
  <si>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</si>
  <si>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</si>
  <si>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</si>
  <si>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</si>
  <si>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</si>
  <si>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</si>
  <si>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</si>
  <si>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</si>
  <si>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</si>
  <si>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</si>
  <si>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</si>
  <si>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</si>
  <si>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</si>
  <si>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</si>
  <si>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</si>
  <si>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</si>
  <si>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</si>
  <si>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</si>
  <si>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</si>
  <si>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</si>
  <si>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</si>
  <si>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</si>
  <si>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</si>
  <si>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</si>
  <si>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</si>
  <si>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</si>
  <si>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</si>
  <si>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</si>
  <si>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</si>
  <si>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</si>
  <si>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</si>
  <si>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</si>
  <si>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</si>
  <si>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</si>
  <si>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</si>
  <si>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</si>
  <si>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</si>
  <si>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</si>
  <si>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</si>
  <si>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</si>
  <si>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</si>
  <si>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</si>
  <si>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</si>
  <si>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</si>
  <si>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</si>
  <si>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</si>
  <si>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</si>
  <si>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</si>
  <si>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</si>
  <si>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</si>
  <si>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</si>
  <si>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</si>
  <si>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</si>
  <si>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</si>
  <si>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</si>
  <si>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</si>
  <si>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</si>
  <si>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</si>
  <si>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</si>
  <si>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</si>
  <si>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</si>
  <si>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</si>
  <si>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</si>
  <si>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</si>
  <si>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</si>
  <si>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</si>
  <si>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</si>
  <si>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</si>
  <si>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</si>
  <si>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</si>
  <si>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</si>
  <si>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</si>
  <si>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</si>
  <si>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</si>
  <si>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</si>
  <si>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</si>
  <si>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</si>
  <si>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</si>
  <si>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</si>
  <si>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</si>
  <si>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</si>
  <si>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</si>
  <si>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</si>
  <si>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</si>
  <si>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</si>
  <si>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</si>
  <si>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</si>
  <si>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</si>
  <si>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</si>
  <si>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</si>
  <si>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</si>
  <si>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</si>
  <si>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</si>
  <si>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</si>
  <si>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</si>
  <si>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</si>
  <si>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</si>
  <si>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</si>
  <si>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</si>
  <si>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</si>
  <si>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</si>
  <si>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</si>
  <si>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</si>
  <si>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</si>
  <si>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</si>
  <si>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</si>
  <si>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</si>
  <si>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</si>
  <si>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</si>
  <si>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</si>
  <si>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</si>
  <si>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</si>
  <si>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</si>
  <si>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</si>
  <si>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</si>
  <si>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</si>
  <si>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</si>
  <si>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</si>
  <si>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</si>
  <si>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</si>
  <si>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</si>
  <si>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</si>
  <si>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</si>
  <si>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</si>
  <si>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</si>
  <si>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</si>
  <si>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</si>
  <si>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</si>
  <si>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</si>
  <si>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</si>
  <si>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</si>
  <si>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</si>
  <si>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</si>
  <si>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</si>
  <si>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</si>
  <si>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</si>
  <si>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</si>
  <si>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</si>
  <si>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</si>
  <si>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</si>
  <si>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</si>
  <si>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</si>
  <si>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</si>
  <si>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</si>
  <si>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</si>
  <si>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</si>
  <si>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</si>
  <si>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</si>
  <si>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</si>
  <si>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</si>
  <si>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</si>
  <si>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</si>
  <si>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</si>
  <si>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</si>
  <si>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</si>
  <si>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</si>
  <si>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</si>
  <si>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</si>
  <si>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</si>
  <si>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</si>
  <si>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</si>
  <si>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</si>
  <si>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</si>
  <si>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</si>
  <si>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</si>
  <si>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</si>
  <si>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</si>
  <si>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</si>
  <si>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</si>
  <si>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</si>
  <si>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</si>
  <si>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</si>
  <si>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</si>
  <si>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</si>
  <si>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</si>
  <si>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</si>
  <si>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</si>
  <si>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</si>
  <si>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</si>
  <si>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</si>
  <si>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</si>
  <si>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</si>
  <si>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</si>
  <si>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</si>
  <si>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</si>
  <si>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</si>
  <si>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</si>
  <si>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</si>
  <si>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</si>
  <si>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</si>
  <si>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</si>
  <si>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</si>
  <si>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</si>
  <si>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</si>
  <si>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</si>
  <si>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</si>
  <si>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</si>
  <si>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</si>
  <si>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</si>
  <si>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</si>
  <si>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</si>
  <si>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</si>
  <si>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</si>
  <si>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</si>
  <si>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</si>
  <si>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</si>
  <si>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</si>
  <si>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</si>
  <si>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</si>
  <si>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</si>
  <si>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</si>
  <si>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</si>
  <si>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</si>
  <si>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</si>
  <si>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</si>
  <si>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</si>
  <si>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</si>
  <si>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</si>
  <si>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</si>
  <si>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</si>
  <si>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</si>
  <si>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</si>
  <si>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</si>
  <si>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</si>
  <si>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</si>
  <si>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</si>
  <si>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</si>
  <si>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</si>
  <si>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</si>
  <si>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</si>
  <si>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</si>
  <si>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</si>
  <si>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</si>
  <si>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</si>
  <si>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</si>
  <si>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</si>
  <si>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</si>
  <si>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</si>
  <si>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</si>
  <si>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</si>
  <si>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</si>
  <si>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</si>
  <si>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</si>
  <si>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</si>
  <si>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</si>
  <si>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</si>
  <si>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</si>
  <si>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</si>
  <si>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</si>
  <si>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</si>
  <si>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</si>
  <si>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</si>
  <si>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</si>
  <si>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</si>
  <si>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</si>
  <si>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</si>
  <si>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</si>
  <si>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</si>
  <si>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</si>
  <si>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</si>
  <si>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</si>
  <si>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</si>
  <si>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</si>
  <si>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</si>
  <si>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</si>
  <si>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</si>
  <si>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</si>
  <si>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</si>
  <si>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</si>
  <si>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</si>
  <si>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</si>
  <si>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</si>
  <si>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</si>
  <si>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</si>
  <si>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</si>
  <si>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</si>
  <si>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</si>
  <si>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</si>
  <si>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</si>
  <si>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</si>
  <si>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</si>
  <si>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</si>
  <si>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</si>
  <si>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</si>
  <si>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</si>
  <si>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</si>
  <si>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</si>
  <si>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</si>
  <si>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</si>
  <si>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</si>
  <si>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</si>
  <si>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</si>
  <si>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</si>
  <si>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</si>
  <si>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</si>
  <si>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</si>
  <si>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</si>
  <si>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</si>
  <si>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</si>
  <si>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</si>
  <si>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</si>
  <si>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</si>
  <si>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</si>
  <si>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</si>
  <si>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</si>
  <si>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</si>
  <si>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</si>
  <si>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</si>
  <si>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</si>
  <si>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</si>
  <si>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</si>
  <si>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</si>
  <si>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</si>
  <si>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</si>
  <si>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</si>
  <si>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</si>
  <si>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</si>
  <si>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</si>
  <si>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</si>
  <si>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</si>
  <si>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</si>
  <si>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</si>
  <si>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</si>
  <si>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</si>
  <si>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</si>
  <si>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</si>
  <si>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</si>
  <si>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</si>
  <si>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</si>
  <si>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</si>
  <si>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</si>
  <si>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</si>
  <si>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</si>
  <si>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</si>
  <si>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</si>
  <si>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</si>
  <si>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</si>
  <si>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</si>
  <si>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</si>
  <si>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</si>
  <si>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</si>
  <si>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</si>
  <si>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</si>
  <si>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</si>
  <si>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</si>
  <si>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</si>
  <si>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</si>
  <si>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</si>
  <si>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</si>
  <si>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</si>
  <si>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</si>
  <si>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</si>
  <si>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</si>
  <si>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</si>
  <si>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</si>
  <si>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</si>
  <si>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</si>
  <si>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</si>
  <si>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</si>
  <si>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</si>
  <si>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</si>
  <si>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</si>
  <si>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</si>
  <si>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</si>
  <si>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</si>
  <si>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</si>
  <si>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</si>
  <si>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</si>
  <si>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</si>
  <si>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</si>
  <si>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</si>
  <si>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</si>
  <si>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</si>
  <si>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</si>
  <si>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</si>
  <si>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</si>
  <si>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</si>
  <si>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</si>
  <si>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</si>
  <si>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</si>
  <si>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</si>
  <si>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</si>
  <si>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</si>
  <si>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</si>
  <si>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</si>
  <si>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</si>
  <si>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</si>
  <si>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</si>
  <si>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</si>
  <si>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</si>
  <si>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</si>
  <si>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</si>
  <si>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</si>
  <si>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</si>
  <si>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</si>
  <si>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</si>
  <si>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</si>
  <si>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</si>
  <si>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</si>
  <si>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</si>
  <si>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</si>
  <si>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</si>
  <si>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</si>
  <si>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</si>
  <si>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</si>
  <si>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</si>
  <si>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</si>
  <si>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</si>
  <si>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</si>
  <si>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</si>
  <si>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</si>
  <si>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</si>
  <si>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</si>
  <si>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</si>
  <si>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</si>
  <si>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</si>
  <si>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</si>
  <si>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</si>
  <si>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</si>
  <si>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</si>
  <si>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</si>
  <si>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</si>
  <si>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</si>
  <si>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</si>
  <si>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</si>
  <si>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</si>
  <si>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</si>
  <si>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</si>
  <si>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</si>
  <si>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</si>
  <si>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</si>
  <si>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</si>
  <si>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</si>
  <si>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</si>
  <si>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</si>
  <si>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</si>
  <si>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</si>
  <si>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</si>
  <si>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</si>
  <si>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</si>
  <si>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</si>
  <si>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</si>
  <si>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</si>
  <si>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</si>
  <si>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</si>
  <si>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</si>
  <si>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</si>
  <si>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</si>
  <si>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</si>
  <si>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</si>
  <si>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</si>
  <si>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</si>
  <si>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</si>
  <si>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</si>
  <si>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</si>
  <si>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</si>
  <si>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</si>
  <si>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</si>
  <si>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</si>
  <si>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</si>
  <si>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</si>
  <si>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</si>
  <si>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</si>
  <si>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</si>
  <si>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</si>
  <si>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</si>
  <si>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</si>
  <si>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</si>
  <si>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</si>
  <si>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</si>
  <si>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</si>
  <si>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</si>
  <si>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</si>
  <si>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</si>
  <si>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</si>
  <si>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</si>
  <si>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</si>
  <si>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</si>
  <si>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</si>
  <si>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</si>
  <si>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</si>
  <si>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</si>
  <si>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</si>
  <si>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</si>
  <si>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</si>
  <si>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</si>
  <si>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</si>
  <si>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</si>
  <si>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</si>
  <si>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</si>
  <si>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</si>
  <si>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</si>
  <si>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</si>
  <si>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</si>
  <si>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</si>
  <si>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</si>
  <si>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</si>
  <si>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</si>
  <si>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</si>
  <si>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</si>
  <si>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</si>
  <si>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</si>
  <si>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</si>
  <si>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</si>
  <si>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</si>
  <si>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</si>
  <si>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</si>
  <si>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</si>
  <si>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</si>
  <si>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</si>
  <si>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</si>
  <si>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</si>
  <si>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</si>
  <si>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</si>
  <si>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</si>
  <si>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</si>
  <si>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</si>
  <si>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</si>
  <si>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</si>
  <si>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</si>
  <si>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</si>
  <si>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</si>
  <si>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</si>
  <si>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</si>
  <si>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</si>
  <si>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</si>
  <si>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</si>
  <si>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</si>
  <si>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</si>
  <si>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</si>
  <si>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</si>
  <si>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</si>
  <si>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</si>
  <si>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</si>
  <si>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</si>
  <si>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</si>
  <si>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</si>
  <si>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</si>
  <si>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</si>
  <si>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</si>
  <si>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</si>
  <si>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</si>
  <si>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</si>
  <si>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</si>
  <si>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</si>
  <si>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</si>
  <si>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</si>
  <si>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</si>
  <si>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</si>
  <si>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</si>
  <si>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</si>
  <si>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</si>
  <si>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</si>
  <si>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</si>
  <si>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</si>
  <si>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</si>
  <si>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</si>
  <si>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</si>
  <si>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</si>
  <si>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</si>
  <si>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</si>
  <si>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</si>
  <si>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</si>
  <si>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</si>
  <si>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</si>
  <si>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</si>
  <si>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</si>
  <si>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</si>
  <si>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</si>
  <si>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</si>
  <si>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</si>
  <si>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</si>
  <si>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</si>
  <si>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</si>
  <si>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</si>
  <si>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</si>
  <si>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</si>
  <si>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</si>
  <si>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</si>
  <si>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</si>
  <si>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</si>
  <si>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</si>
  <si>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</si>
  <si>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</si>
  <si>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</si>
  <si>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</si>
  <si>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</si>
  <si>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</si>
  <si>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</si>
  <si>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</si>
  <si>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</si>
  <si>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</si>
  <si>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</si>
  <si>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</si>
  <si>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</si>
  <si>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</si>
  <si>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</si>
  <si>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</si>
  <si>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</si>
  <si>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</si>
  <si>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</si>
  <si>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</si>
  <si>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</si>
  <si>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</si>
  <si>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</si>
  <si>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</si>
  <si>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</si>
  <si>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</si>
  <si>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</si>
  <si>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</si>
  <si>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</si>
  <si>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</si>
  <si>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</si>
  <si>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</si>
  <si>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</si>
  <si>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</si>
  <si>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</si>
  <si>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</si>
  <si>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</si>
  <si>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</si>
  <si>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</si>
  <si>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</si>
  <si>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</si>
  <si>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</si>
  <si>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</si>
  <si>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</si>
  <si>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</si>
  <si>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</si>
  <si>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</si>
  <si>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</si>
  <si>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</si>
  <si>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</si>
  <si>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</si>
  <si>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</si>
  <si>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</si>
  <si>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</si>
  <si>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</si>
  <si>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</si>
  <si>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</si>
  <si>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</si>
  <si>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</si>
  <si>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</si>
  <si>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</si>
  <si>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</si>
  <si>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</si>
  <si>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</si>
  <si>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</si>
  <si>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</si>
  <si>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</si>
  <si>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</si>
  <si>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</si>
  <si>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</si>
  <si>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</si>
  <si>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</si>
  <si>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</si>
  <si>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</si>
  <si>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</si>
  <si>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</si>
  <si>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</si>
  <si>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</si>
  <si>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</si>
  <si>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</si>
  <si>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</si>
  <si>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</si>
  <si>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</si>
  <si>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</si>
  <si>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</si>
  <si>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</si>
  <si>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</si>
  <si>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</si>
  <si>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</si>
  <si>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</si>
  <si>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</si>
  <si>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</si>
  <si>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</si>
  <si>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</si>
  <si>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</si>
  <si>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</si>
  <si>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</si>
  <si>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</si>
  <si>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</si>
  <si>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</si>
  <si>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</si>
  <si>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</si>
  <si>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</si>
  <si>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</si>
  <si>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</si>
  <si>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</si>
  <si>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</si>
  <si>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</si>
  <si>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</si>
  <si>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</si>
  <si>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</si>
  <si>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</si>
  <si>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</si>
  <si>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</si>
  <si>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</si>
  <si>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</si>
  <si>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</si>
  <si>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</si>
  <si>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</si>
  <si>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</si>
  <si>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</si>
  <si>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</si>
  <si>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</si>
  <si>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</si>
  <si>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</si>
  <si>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</si>
  <si>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</si>
  <si>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</si>
  <si>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</si>
  <si>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</si>
  <si>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</si>
  <si>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</si>
  <si>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</si>
  <si>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</si>
  <si>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</si>
  <si>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</si>
  <si>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</si>
  <si>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</si>
  <si>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</si>
  <si>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</si>
  <si>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</si>
  <si>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</si>
  <si>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</si>
  <si>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</si>
  <si>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</si>
  <si>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</si>
  <si>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</si>
  <si>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</si>
  <si>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</si>
  <si>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</si>
  <si>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</si>
  <si>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</si>
  <si>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</si>
  <si>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</si>
  <si>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</si>
  <si>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</si>
  <si>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</si>
  <si>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</si>
  <si>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</si>
  <si>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</si>
  <si>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</si>
  <si>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</si>
  <si>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</si>
  <si>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</si>
  <si>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</si>
  <si>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</si>
  <si>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</si>
  <si>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</si>
  <si>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</si>
  <si>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</si>
  <si>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</si>
  <si>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</si>
  <si>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</si>
  <si>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</si>
  <si>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</si>
  <si>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</si>
  <si>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</si>
  <si>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</si>
  <si>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</si>
  <si>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</si>
  <si>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</si>
  <si>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</si>
  <si>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</si>
  <si>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</si>
  <si>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</si>
  <si>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</si>
  <si>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</si>
  <si>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</si>
  <si>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</si>
  <si>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</si>
  <si>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</si>
  <si>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</si>
  <si>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</si>
  <si>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</si>
  <si>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</si>
  <si>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</si>
  <si>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</si>
  <si>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</si>
  <si>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</si>
  <si>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</si>
  <si>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</si>
  <si>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</si>
  <si>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</si>
  <si>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</si>
  <si>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</si>
  <si>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</si>
  <si>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</si>
  <si>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</si>
  <si>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</si>
  <si>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</si>
  <si>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</si>
  <si>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</si>
  <si>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</si>
  <si>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</si>
  <si>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</si>
  <si>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</si>
  <si>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</si>
  <si>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</si>
  <si>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</si>
  <si>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</si>
  <si>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</si>
  <si>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</si>
  <si>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</si>
  <si>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</si>
  <si>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</si>
  <si>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</si>
  <si>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</si>
  <si>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</si>
  <si>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</si>
  <si>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</si>
  <si>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</si>
  <si>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</si>
  <si>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</si>
  <si>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</si>
  <si>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</si>
  <si>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</si>
  <si>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</si>
  <si>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</si>
  <si>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</si>
  <si>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</si>
  <si>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</si>
  <si>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</si>
  <si>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</si>
  <si>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</si>
  <si>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</si>
  <si>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</si>
  <si>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</si>
  <si>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</si>
  <si>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</si>
  <si>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</si>
  <si>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</si>
  <si>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</si>
  <si>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</si>
  <si>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</si>
  <si>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</si>
  <si>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</si>
  <si>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</si>
  <si>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</si>
  <si>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</si>
  <si>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</si>
  <si>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</si>
  <si>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</si>
  <si>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</si>
  <si>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</si>
  <si>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</si>
  <si>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</si>
  <si>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</si>
  <si>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</si>
  <si>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</si>
  <si>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</si>
  <si>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</si>
  <si>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</si>
  <si>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</si>
  <si>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</si>
  <si>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</si>
  <si>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</si>
  <si>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</si>
  <si>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</si>
  <si>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</si>
  <si>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</si>
  <si>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</si>
  <si>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</si>
  <si>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</si>
  <si>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</si>
  <si>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</si>
  <si>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</si>
  <si>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</si>
  <si>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</si>
  <si>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</si>
  <si>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</si>
  <si>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</si>
  <si>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</si>
  <si>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</si>
  <si>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</si>
  <si>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</si>
  <si>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</si>
  <si>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</si>
  <si>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</si>
  <si>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</si>
  <si>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</si>
  <si>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</si>
  <si>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</si>
  <si>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</si>
  <si>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</si>
  <si>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</si>
  <si>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</si>
  <si>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</si>
  <si>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</si>
  <si>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</si>
  <si>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</si>
  <si>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</si>
  <si>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</si>
  <si>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</si>
  <si>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</si>
  <si>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</si>
  <si>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</si>
  <si>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</si>
  <si>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</si>
  <si>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</si>
  <si>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</si>
  <si>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</si>
  <si>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</si>
  <si>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</si>
  <si>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</si>
  <si>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</si>
  <si>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</si>
  <si>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</si>
  <si>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</si>
  <si>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</si>
  <si>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</si>
  <si>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</si>
  <si>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</si>
  <si>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</si>
  <si>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</si>
  <si>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</si>
  <si>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</si>
  <si>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</si>
  <si>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</si>
  <si>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</si>
  <si>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</si>
  <si>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</si>
  <si>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</si>
  <si>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</si>
  <si>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</si>
  <si>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</si>
  <si>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</si>
  <si>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</si>
  <si>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</si>
  <si>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</si>
  <si>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</si>
  <si>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</si>
  <si>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</si>
  <si>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</si>
  <si>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</si>
  <si>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</si>
  <si>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</si>
  <si>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</si>
  <si>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</si>
  <si>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</si>
  <si>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</si>
  <si>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</si>
  <si>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</si>
  <si>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</si>
  <si>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</si>
  <si>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</si>
  <si>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</si>
  <si>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</si>
  <si>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</si>
  <si>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</si>
  <si>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</si>
  <si>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</si>
  <si>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</si>
  <si>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</si>
  <si>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</si>
  <si>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</si>
  <si>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</si>
  <si>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</si>
  <si>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</si>
  <si>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</si>
  <si>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</si>
  <si>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</si>
  <si>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</si>
  <si>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</si>
  <si>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</si>
  <si>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</si>
  <si>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</si>
  <si>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</si>
  <si>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</si>
  <si>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</si>
  <si>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</si>
  <si>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</si>
  <si>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</si>
  <si>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</si>
  <si>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</si>
  <si>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</si>
  <si>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</si>
  <si>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</si>
  <si>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</si>
  <si>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</si>
  <si>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</si>
  <si>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</si>
  <si>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</si>
  <si>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</si>
  <si>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</si>
  <si>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</si>
  <si>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</si>
  <si>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</si>
  <si>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</si>
  <si>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</si>
  <si>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</si>
  <si>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</si>
  <si>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</si>
  <si>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</si>
  <si>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</si>
  <si>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</si>
  <si>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</si>
  <si>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</si>
  <si>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</si>
  <si>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</si>
  <si>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</si>
  <si>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</si>
  <si>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</si>
  <si>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</si>
  <si>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</si>
  <si>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</si>
  <si>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</si>
  <si>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</si>
  <si>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</si>
  <si>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</si>
  <si>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</si>
  <si>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</si>
  <si>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</si>
  <si>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</si>
  <si>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</si>
  <si>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</si>
  <si>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</si>
  <si>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</si>
  <si>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</si>
  <si>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</si>
  <si>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</si>
  <si>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</si>
  <si>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</si>
  <si>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</si>
  <si>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</si>
  <si>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</si>
  <si>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</si>
  <si>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</si>
  <si>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</si>
  <si>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</si>
  <si>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</si>
  <si>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</si>
  <si>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</si>
  <si>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</si>
  <si>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</si>
  <si>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</si>
  <si>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</si>
  <si>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</si>
  <si>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</si>
  <si>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</si>
  <si>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</si>
  <si>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</si>
  <si>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</si>
  <si>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</si>
  <si>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</si>
  <si>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</si>
  <si>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</si>
  <si>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</si>
  <si>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</si>
  <si>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</si>
  <si>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</si>
  <si>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</si>
  <si>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</si>
  <si>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</si>
  <si>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</si>
  <si>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</si>
  <si>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</si>
  <si>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</si>
  <si>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</si>
  <si>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</si>
  <si>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</si>
  <si>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</si>
  <si>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</si>
  <si>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</si>
  <si>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</si>
  <si>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</si>
  <si>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</si>
  <si>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</si>
  <si>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</si>
  <si>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</si>
  <si>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</si>
  <si>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</si>
  <si>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</si>
  <si>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</si>
  <si>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</si>
  <si>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</si>
  <si>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</si>
  <si>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</si>
  <si>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</si>
  <si>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</si>
  <si>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</si>
  <si>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</si>
  <si>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</si>
  <si>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</si>
  <si>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</si>
  <si>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</si>
  <si>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</si>
  <si>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</si>
  <si>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</si>
  <si>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</si>
  <si>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</si>
  <si>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</si>
  <si>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</si>
  <si>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</si>
  <si>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</si>
  <si>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</si>
  <si>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</si>
  <si>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</si>
  <si>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</si>
  <si>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</si>
  <si>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</si>
  <si>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</si>
  <si>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</si>
  <si>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</si>
  <si>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</si>
  <si>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</si>
  <si>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</si>
  <si>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</si>
  <si>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</si>
  <si>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</si>
  <si>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</si>
  <si>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</si>
  <si>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</si>
  <si>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</si>
  <si>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</si>
  <si>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</si>
  <si>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</si>
  <si>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</si>
  <si>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</si>
  <si>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</si>
  <si>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</si>
  <si>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</si>
  <si>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</si>
  <si>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</si>
  <si>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</si>
  <si>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</si>
  <si>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</si>
  <si>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</si>
  <si>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</si>
  <si>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</si>
  <si>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</si>
  <si>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</si>
  <si>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</si>
  <si>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</si>
  <si>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</si>
  <si>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</si>
  <si>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</si>
  <si>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</si>
  <si>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</si>
  <si>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</si>
  <si>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</si>
  <si>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</si>
  <si>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</si>
  <si>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</si>
  <si>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</si>
  <si>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</si>
  <si>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</si>
  <si>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</si>
  <si>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</si>
  <si>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</si>
  <si>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</si>
  <si>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</si>
  <si>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</si>
  <si>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</si>
  <si>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</si>
  <si>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</si>
  <si>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</si>
  <si>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</si>
  <si>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</si>
  <si>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</si>
  <si>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</si>
  <si>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</si>
  <si>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</si>
  <si>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</si>
  <si>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</si>
  <si>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</si>
  <si>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</si>
  <si>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</si>
  <si>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</si>
  <si>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</si>
  <si>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</si>
  <si>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</si>
  <si>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</si>
  <si>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</si>
  <si>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</si>
  <si>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</si>
  <si>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</si>
  <si>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</si>
  <si>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</si>
  <si>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</si>
  <si>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</si>
  <si>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</si>
  <si>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</si>
  <si>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</si>
  <si>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</si>
  <si>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</si>
  <si>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</si>
  <si>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</si>
  <si>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</si>
  <si>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</si>
  <si>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</si>
  <si>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</si>
  <si>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</si>
  <si>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</si>
  <si>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</si>
  <si>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</si>
  <si>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</si>
  <si>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</si>
  <si>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</si>
  <si>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</si>
  <si>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</si>
  <si>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</si>
  <si>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</si>
  <si>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</si>
  <si>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</si>
  <si>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</si>
  <si>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</si>
  <si>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</si>
  <si>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</si>
  <si>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</si>
  <si>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</si>
  <si>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</si>
  <si>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</si>
  <si>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</si>
  <si>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</si>
  <si>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</si>
  <si>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</si>
  <si>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</si>
  <si>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</si>
  <si>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</si>
  <si>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</si>
  <si>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</si>
  <si>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</si>
  <si>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</si>
  <si>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</si>
  <si>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</si>
  <si>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</si>
  <si>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</si>
  <si>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</si>
  <si>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</si>
  <si>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</si>
  <si>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</si>
  <si>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</si>
  <si>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</si>
  <si>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</si>
  <si>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</si>
  <si>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</si>
  <si>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</si>
  <si>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</si>
  <si>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</si>
  <si>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</si>
  <si>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</si>
  <si>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</si>
  <si>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</si>
  <si>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</si>
  <si>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</si>
  <si>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</si>
  <si>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</si>
  <si>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</si>
  <si>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</si>
  <si>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</si>
  <si>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</si>
  <si>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</si>
  <si>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</si>
  <si>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</si>
  <si>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</si>
  <si>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</si>
  <si>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</si>
  <si>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</si>
  <si>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</si>
  <si>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</si>
  <si>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</si>
  <si>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</si>
  <si>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</si>
  <si>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</si>
  <si>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</si>
  <si>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</si>
  <si>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</si>
  <si>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</si>
  <si>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</si>
  <si>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</si>
  <si>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</si>
  <si>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</si>
  <si>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</si>
  <si>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</si>
  <si>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</si>
  <si>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</si>
  <si>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</si>
  <si>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</si>
  <si>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</si>
  <si>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</si>
  <si>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</si>
  <si>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</si>
  <si>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</si>
  <si>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</si>
  <si>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</si>
  <si>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</si>
  <si>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</si>
  <si>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</si>
  <si>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</si>
  <si>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</si>
  <si>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</si>
  <si>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</si>
  <si>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</si>
  <si>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</si>
  <si>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</si>
  <si>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</si>
  <si>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</si>
  <si>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</si>
  <si>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</si>
  <si>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</si>
  <si>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</si>
  <si>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</si>
  <si>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</si>
  <si>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</si>
  <si>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</si>
  <si>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</si>
  <si>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</si>
  <si>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</si>
  <si>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</si>
  <si>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</si>
  <si>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</si>
  <si>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</si>
  <si>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</si>
  <si>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</si>
  <si>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</si>
  <si>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</si>
  <si>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</si>
  <si>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</si>
  <si>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</si>
  <si>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</si>
  <si>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</si>
  <si>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</si>
  <si>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</si>
  <si>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</si>
  <si>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</si>
  <si>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</si>
  <si>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</si>
  <si>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</si>
  <si>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</si>
  <si>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</si>
  <si>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</si>
  <si>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</si>
  <si>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</si>
  <si>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</si>
  <si>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</si>
  <si>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</si>
  <si>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</si>
  <si>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</si>
  <si>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</si>
  <si>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</si>
  <si>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</si>
  <si>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</si>
  <si>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</si>
  <si>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</si>
  <si>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</si>
  <si>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</si>
  <si>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</si>
  <si>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</si>
  <si>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</si>
  <si>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</si>
  <si>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</si>
  <si>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</si>
  <si>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</si>
  <si>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</si>
  <si>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</si>
  <si>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</si>
  <si>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</si>
  <si>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</si>
  <si>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</si>
  <si>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</si>
  <si>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</si>
  <si>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</si>
  <si>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</si>
  <si>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</si>
  <si>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</si>
  <si>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</si>
  <si>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</si>
  <si>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</si>
  <si>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</si>
  <si>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</si>
  <si>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</si>
  <si>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</si>
  <si>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</si>
  <si>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</si>
  <si>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</si>
  <si>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</si>
  <si>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</si>
  <si>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</si>
  <si>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</si>
  <si>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</si>
  <si>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</si>
  <si>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</si>
  <si>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</si>
  <si>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</si>
  <si>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</si>
  <si>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</si>
  <si>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</si>
  <si>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</si>
  <si>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</si>
  <si>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</si>
  <si>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</si>
  <si>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</si>
  <si>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</si>
  <si>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</si>
  <si>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</si>
  <si>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</si>
  <si>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</si>
  <si>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</si>
  <si>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</si>
  <si>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</si>
  <si>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</si>
  <si>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</si>
  <si>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</si>
  <si>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</si>
  <si>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</si>
  <si>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</si>
  <si>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</si>
  <si>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</si>
  <si>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</si>
  <si>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</si>
  <si>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</si>
  <si>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</si>
  <si>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</si>
  <si>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</si>
  <si>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</si>
  <si>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</si>
  <si>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</si>
  <si>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</si>
  <si>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</si>
  <si>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</si>
  <si>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</si>
  <si>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</si>
  <si>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</si>
  <si>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</si>
  <si>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</si>
  <si>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</si>
  <si>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</si>
  <si>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</si>
  <si>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</si>
  <si>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</si>
  <si>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</si>
  <si>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</si>
  <si>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</si>
  <si>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</si>
  <si>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</si>
  <si>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</si>
  <si>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</si>
  <si>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</si>
  <si>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</si>
  <si>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</si>
  <si>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</si>
  <si>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</si>
  <si>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</si>
  <si>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</si>
  <si>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</si>
  <si>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</si>
  <si>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</si>
  <si>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</si>
  <si>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</si>
  <si>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</si>
  <si>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</si>
  <si>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</si>
  <si>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</si>
  <si>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</si>
  <si>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</si>
  <si>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</si>
  <si>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</si>
  <si>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</si>
  <si>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</si>
  <si>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</si>
  <si>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</si>
  <si>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</si>
  <si>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</si>
  <si>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</si>
  <si>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</si>
  <si>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</si>
  <si>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</si>
  <si>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</si>
  <si>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</si>
  <si>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</si>
  <si>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</si>
  <si>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</si>
  <si>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</si>
  <si>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</si>
  <si>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</si>
  <si>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</si>
  <si>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</si>
  <si>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</si>
  <si>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</si>
  <si>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</si>
  <si>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</si>
  <si>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</si>
  <si>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</si>
  <si>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</si>
  <si>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</si>
  <si>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</si>
  <si>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</si>
  <si>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</si>
  <si>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</si>
  <si>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</si>
  <si>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</si>
  <si>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</si>
  <si>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</si>
  <si>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</si>
  <si>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</si>
  <si>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</si>
  <si>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</si>
  <si>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</si>
  <si>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</si>
  <si>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</si>
  <si>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</si>
  <si>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</si>
  <si>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</si>
  <si>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</si>
  <si>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</si>
  <si>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</si>
  <si>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</si>
  <si>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</si>
  <si>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</si>
  <si>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</si>
  <si>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</si>
  <si>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</si>
  <si>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</si>
  <si>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</si>
  <si>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</si>
  <si>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</si>
  <si>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</si>
  <si>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</si>
  <si>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</si>
  <si>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</si>
  <si>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</si>
  <si>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</si>
  <si>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</si>
  <si>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</si>
  <si>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</si>
  <si>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</si>
  <si>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</si>
  <si>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</si>
  <si>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</si>
  <si>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</si>
  <si>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</si>
  <si>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</si>
  <si>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</si>
  <si>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</si>
  <si>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</si>
  <si>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</si>
  <si>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</si>
  <si>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</si>
  <si>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</si>
  <si>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</si>
  <si>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</si>
  <si>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</si>
  <si>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</si>
  <si>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</si>
  <si>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</si>
  <si>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</si>
  <si>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</si>
  <si>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</si>
  <si>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</si>
  <si>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</si>
  <si>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</si>
  <si>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</si>
  <si>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</si>
  <si>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</si>
  <si>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</si>
  <si>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</si>
  <si>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</si>
  <si>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</si>
  <si>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</si>
  <si>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</si>
  <si>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</si>
  <si>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</si>
  <si>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</si>
  <si>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</si>
  <si>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</si>
  <si>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</si>
  <si>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</si>
  <si>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</si>
  <si>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</si>
  <si>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</si>
  <si>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</si>
  <si>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</si>
  <si>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</si>
  <si>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</si>
  <si>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</si>
  <si>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</si>
  <si>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</si>
  <si>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</si>
  <si>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</si>
  <si>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</si>
  <si>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</si>
  <si>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</si>
  <si>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</si>
  <si>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</si>
  <si>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</si>
  <si>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</si>
  <si>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</si>
  <si>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</si>
  <si>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</si>
  <si>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</si>
  <si>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</si>
  <si>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</si>
  <si>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</si>
  <si>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</si>
  <si>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</si>
  <si>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</si>
  <si>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</si>
  <si>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</si>
  <si>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</si>
  <si>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</si>
  <si>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</si>
  <si>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</si>
  <si>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</si>
  <si>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</si>
  <si>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</si>
  <si>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</si>
  <si>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</si>
  <si>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</si>
  <si>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</si>
  <si>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</si>
  <si>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</si>
  <si>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</si>
  <si>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</si>
  <si>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</si>
  <si>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</si>
  <si>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</si>
  <si>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</si>
  <si>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</si>
  <si>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</si>
  <si>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</si>
  <si>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</si>
  <si>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</si>
  <si>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</si>
  <si>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</si>
  <si>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</si>
  <si>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</si>
  <si>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</si>
  <si>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</si>
  <si>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</si>
  <si>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</si>
  <si>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</si>
  <si>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</si>
  <si>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</si>
  <si>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</si>
  <si>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</si>
  <si>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</si>
  <si>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</si>
  <si>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</si>
  <si>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</si>
  <si>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</si>
  <si>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</si>
  <si>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</si>
  <si>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</si>
  <si>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</si>
  <si>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</si>
  <si>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</si>
  <si>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</si>
  <si>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</si>
  <si>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</si>
  <si>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</si>
  <si>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</si>
  <si>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</si>
  <si>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</si>
  <si>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</si>
  <si>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</si>
  <si>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</si>
  <si>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</si>
  <si>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</si>
  <si>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</si>
  <si>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</si>
  <si>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</si>
  <si>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</si>
  <si>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</si>
  <si>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</si>
  <si>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</si>
  <si>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</si>
  <si>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</si>
  <si>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</si>
  <si>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</si>
  <si>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</si>
  <si>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</si>
  <si>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</si>
  <si>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</si>
  <si>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</si>
  <si>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</si>
  <si>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</si>
  <si>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</si>
  <si>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</si>
  <si>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</si>
  <si>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</si>
  <si>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</si>
  <si>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</si>
  <si>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</si>
  <si>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</si>
  <si>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</si>
  <si>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</si>
  <si>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</si>
  <si>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</si>
  <si>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</si>
  <si>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</si>
  <si>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</si>
  <si>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</si>
  <si>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</si>
  <si>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</si>
  <si>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</si>
  <si>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</si>
  <si>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</si>
  <si>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</si>
  <si>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</si>
  <si>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</si>
  <si>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</si>
  <si>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</si>
  <si>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</si>
  <si>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</si>
  <si>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</si>
  <si>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</si>
  <si>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</si>
  <si>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</si>
  <si>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</si>
  <si>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</si>
  <si>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</si>
  <si>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</si>
  <si>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</si>
  <si>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</si>
  <si>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</si>
  <si>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</si>
  <si>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</si>
  <si>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</si>
  <si>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</si>
  <si>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</si>
  <si>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</si>
  <si>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</si>
  <si>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</si>
  <si>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</si>
  <si>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</si>
  <si>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</si>
  <si>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</si>
  <si>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</si>
  <si>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</si>
  <si>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</si>
  <si>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</si>
  <si>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</si>
  <si>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</si>
  <si>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</si>
  <si>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</si>
  <si>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</si>
  <si>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</si>
  <si>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</si>
  <si>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</si>
  <si>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</si>
  <si>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</si>
  <si>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</si>
  <si>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</si>
  <si>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</si>
  <si>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</si>
  <si>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</si>
  <si>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</si>
  <si>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</si>
  <si>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</si>
  <si>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</si>
  <si>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</si>
  <si>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</si>
  <si>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</si>
  <si>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</si>
  <si>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</si>
  <si>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</si>
  <si>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</si>
  <si>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</si>
  <si>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</si>
  <si>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</si>
  <si>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</si>
  <si>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</si>
  <si>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</si>
  <si>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</si>
  <si>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</si>
  <si>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</si>
  <si>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</si>
  <si>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</si>
  <si>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</si>
  <si>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</si>
  <si>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</si>
  <si>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</si>
  <si>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</si>
  <si>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</si>
  <si>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</si>
  <si>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</si>
  <si>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</si>
  <si>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</si>
  <si>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</si>
  <si>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</si>
  <si>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</si>
  <si>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</si>
  <si>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</si>
  <si>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</si>
  <si>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</si>
  <si>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</si>
  <si>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</si>
  <si>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</si>
  <si>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</si>
  <si>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</si>
  <si>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</si>
  <si>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</si>
  <si>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</si>
  <si>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</si>
  <si>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</si>
  <si>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</si>
  <si>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</si>
  <si>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</si>
  <si>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</si>
  <si>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</si>
  <si>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</si>
  <si>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</si>
  <si>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</si>
  <si>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</si>
  <si>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</si>
  <si>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</si>
  <si>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</si>
  <si>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</si>
  <si>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</si>
  <si>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</si>
  <si>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</si>
  <si>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</si>
  <si>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</si>
  <si>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</si>
  <si>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</si>
  <si>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</si>
  <si>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</si>
  <si>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</si>
  <si>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</si>
  <si>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</si>
  <si>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</si>
  <si>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</si>
  <si>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</si>
  <si>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</si>
  <si>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</si>
  <si>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</si>
  <si>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</si>
  <si>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</si>
  <si>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</si>
  <si>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</si>
  <si>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</si>
  <si>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</si>
  <si>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</si>
  <si>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</si>
  <si>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</si>
  <si>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</si>
  <si>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</si>
  <si>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</si>
  <si>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</si>
  <si>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</si>
  <si>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</si>
  <si>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</si>
  <si>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</si>
  <si>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</si>
  <si>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</si>
  <si>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</si>
  <si>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</si>
  <si>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</si>
  <si>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</si>
  <si>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</si>
  <si>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</si>
  <si>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</si>
  <si>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</si>
  <si>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</si>
  <si>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</si>
  <si>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</si>
  <si>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</si>
  <si>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</si>
  <si>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</si>
  <si>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</si>
  <si>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</si>
  <si>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</si>
  <si>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</si>
  <si>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</si>
  <si>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</si>
  <si>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</si>
  <si>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</si>
  <si>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</si>
  <si>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</si>
  <si>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</si>
  <si>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</si>
  <si>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</si>
  <si>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</si>
  <si>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</si>
  <si>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</si>
  <si>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</si>
  <si>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</si>
  <si>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</si>
  <si>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</si>
  <si>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</si>
  <si>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</si>
  <si>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</si>
  <si>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</si>
  <si>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</si>
  <si>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</si>
  <si>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</si>
  <si>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</si>
  <si>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</si>
  <si>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</si>
  <si>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</si>
  <si>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</si>
  <si>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</si>
  <si>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</si>
  <si>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</si>
  <si>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</si>
  <si>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</si>
  <si>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</si>
  <si>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</si>
  <si>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</si>
  <si>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</si>
  <si>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</si>
  <si>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</si>
  <si>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</si>
  <si>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</si>
  <si>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</si>
  <si>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</si>
  <si>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</si>
  <si>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</si>
  <si>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</si>
  <si>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</si>
  <si>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</si>
  <si>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</si>
  <si>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</si>
  <si>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</si>
  <si>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</si>
  <si>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</si>
  <si>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</si>
  <si>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</si>
  <si>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</si>
  <si>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</si>
  <si>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</si>
  <si>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</si>
  <si>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</si>
  <si>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</si>
  <si>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</si>
  <si>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</si>
  <si>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</si>
  <si>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</si>
  <si>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</si>
  <si>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</si>
  <si>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</si>
  <si>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</si>
  <si>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</si>
  <si>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</si>
  <si>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</si>
  <si>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</si>
  <si>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</si>
  <si>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</si>
  <si>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</si>
  <si>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</si>
  <si>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</si>
  <si>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</si>
  <si>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</si>
  <si>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</si>
  <si>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</si>
  <si>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</si>
  <si>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</si>
  <si>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</si>
  <si>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</si>
  <si>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</si>
  <si>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</si>
  <si>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</si>
  <si>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</si>
  <si>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</si>
  <si>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</si>
  <si>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</si>
  <si>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</si>
  <si>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</si>
  <si>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</si>
  <si>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</si>
  <si>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</si>
  <si>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</si>
  <si>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</si>
  <si>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</si>
  <si>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</si>
  <si>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</si>
  <si>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</si>
  <si>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</si>
  <si>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</si>
  <si>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</si>
  <si>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</si>
  <si>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</si>
  <si>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</si>
  <si>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</si>
  <si>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</si>
  <si>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</si>
  <si>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</si>
  <si>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</si>
  <si>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</si>
  <si>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</si>
  <si>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</si>
  <si>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</si>
  <si>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</si>
  <si>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</si>
  <si>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</si>
  <si>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</si>
  <si>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</si>
  <si>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</si>
  <si>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</si>
  <si>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</si>
  <si>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</si>
  <si>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</si>
  <si>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</si>
  <si>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</si>
  <si>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</si>
  <si>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</si>
  <si>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</si>
  <si>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</si>
  <si>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</si>
  <si>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</si>
  <si>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</si>
  <si>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</si>
  <si>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</si>
  <si>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</si>
  <si>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</si>
  <si>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</si>
  <si>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</si>
  <si>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</si>
  <si>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</si>
  <si>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</si>
  <si>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</si>
  <si>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</si>
  <si>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</si>
  <si>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</si>
  <si>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</si>
  <si>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</si>
  <si>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</si>
  <si>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</si>
  <si>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</si>
  <si>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</si>
  <si>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</si>
  <si>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</si>
  <si>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</si>
  <si>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</si>
  <si>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</si>
  <si>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</si>
  <si>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</si>
  <si>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</si>
  <si>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</si>
  <si>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</si>
  <si>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</si>
  <si>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</si>
  <si>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</si>
  <si>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</si>
  <si>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</si>
  <si>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</si>
  <si>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</si>
  <si>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</si>
  <si>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</si>
  <si>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</si>
  <si>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</si>
  <si>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</si>
  <si>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</si>
  <si>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</si>
  <si>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</si>
  <si>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</si>
  <si>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</si>
  <si>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</si>
  <si>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</si>
  <si>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</si>
  <si>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</si>
  <si>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</si>
  <si>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</si>
  <si>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</si>
  <si>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</si>
  <si>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</si>
  <si>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</si>
  <si>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</si>
  <si>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</si>
  <si>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</si>
  <si>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</si>
  <si>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</si>
  <si>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</si>
  <si>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</si>
  <si>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</si>
  <si>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</si>
  <si>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</si>
  <si>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</si>
  <si>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</si>
  <si>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</si>
  <si>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</si>
  <si>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</si>
  <si>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</si>
  <si>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</si>
  <si>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</si>
  <si>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</si>
  <si>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</si>
  <si>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</si>
  <si>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</si>
  <si>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</si>
  <si>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</si>
  <si>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</si>
  <si>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</si>
  <si>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</si>
  <si>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</si>
  <si>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</si>
  <si>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</si>
  <si>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</si>
  <si>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</si>
  <si>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</si>
  <si>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</si>
  <si>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</si>
  <si>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</si>
  <si>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</si>
  <si>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</si>
  <si>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</si>
  <si>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</si>
  <si>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</si>
  <si>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</si>
  <si>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</si>
  <si>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</si>
  <si>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</si>
  <si>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</si>
  <si>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</si>
  <si>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</si>
  <si>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</si>
  <si>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</si>
  <si>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</si>
  <si>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</si>
  <si>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</si>
  <si>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</si>
  <si>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</si>
  <si>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</si>
  <si>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</si>
  <si>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</si>
  <si>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</si>
  <si>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</si>
  <si>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</si>
  <si>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</si>
  <si>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</si>
  <si>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</si>
  <si>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</si>
  <si>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</si>
  <si>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</si>
  <si>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</si>
  <si>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</si>
  <si>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</si>
  <si>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</si>
  <si>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</si>
  <si>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</si>
  <si>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</si>
  <si>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</si>
  <si>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</si>
  <si>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</si>
  <si>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</si>
  <si>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</si>
  <si>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</si>
  <si>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</si>
  <si>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</si>
  <si>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</si>
  <si>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</si>
  <si>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</si>
  <si>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</si>
  <si>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</si>
  <si>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</si>
  <si>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</si>
  <si>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</si>
  <si>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</si>
  <si>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</si>
  <si>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</si>
  <si>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</si>
  <si>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</si>
  <si>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</si>
  <si>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</si>
  <si>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</si>
  <si>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</si>
  <si>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</si>
  <si>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</si>
  <si>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</si>
  <si>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</si>
  <si>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</si>
  <si>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</si>
  <si>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</si>
  <si>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</si>
  <si>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</si>
  <si>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</si>
  <si>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</si>
  <si>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</si>
  <si>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</si>
  <si>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</si>
  <si>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</si>
  <si>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</si>
  <si>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</si>
  <si>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</si>
  <si>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</si>
  <si>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</si>
  <si>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</si>
  <si>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</si>
  <si>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</si>
  <si>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</si>
  <si>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</si>
  <si>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</si>
  <si>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</si>
  <si>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</si>
  <si>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</si>
  <si>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</si>
  <si>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</si>
  <si>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</si>
  <si>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</si>
  <si>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</si>
  <si>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</si>
  <si>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</si>
  <si>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</si>
  <si>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</si>
  <si>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</si>
  <si>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</si>
  <si>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</si>
  <si>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</si>
  <si>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</si>
  <si>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</si>
  <si>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</si>
  <si>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</si>
  <si>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</si>
  <si>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</si>
  <si>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</si>
  <si>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</si>
  <si>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</si>
  <si>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</si>
  <si>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</si>
  <si>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</si>
  <si>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</si>
  <si>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</si>
  <si>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</si>
  <si>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</si>
  <si>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</si>
  <si>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</si>
  <si>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</si>
  <si>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</si>
  <si>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</si>
  <si>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</si>
  <si>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</si>
  <si>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</si>
  <si>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</si>
  <si>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</si>
  <si>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</si>
  <si>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</si>
  <si>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</si>
  <si>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</si>
  <si>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</si>
  <si>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</si>
  <si>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</si>
  <si>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</si>
  <si>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</si>
  <si>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</si>
  <si>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</si>
  <si>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</si>
  <si>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</si>
  <si>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</si>
  <si>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</si>
  <si>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</si>
  <si>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</si>
  <si>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</si>
  <si>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</si>
  <si>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</si>
  <si>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</si>
  <si>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</si>
  <si>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</si>
  <si>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</si>
  <si>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</si>
  <si>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</si>
  <si>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</si>
  <si>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</si>
  <si>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</si>
  <si>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</si>
  <si>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</si>
  <si>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</si>
  <si>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</si>
  <si>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</si>
  <si>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</si>
  <si>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</si>
  <si>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</si>
  <si>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</si>
  <si>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</si>
  <si>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</si>
  <si>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</si>
  <si>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</si>
  <si>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</si>
  <si>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</si>
  <si>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</si>
  <si>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</si>
  <si>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</si>
  <si>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</si>
  <si>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</si>
  <si>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</si>
  <si>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</si>
  <si>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</si>
  <si>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</si>
  <si>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</si>
  <si>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</si>
  <si>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</si>
  <si>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</si>
  <si>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</si>
  <si>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</si>
  <si>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</si>
  <si>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</si>
  <si>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</si>
  <si>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</si>
  <si>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</si>
  <si>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</si>
  <si>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</si>
  <si>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</si>
  <si>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</si>
  <si>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</si>
  <si>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</si>
  <si>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</si>
  <si>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</si>
  <si>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</si>
  <si>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</si>
  <si>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</si>
  <si>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</si>
  <si>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</si>
  <si>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</si>
  <si>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</si>
  <si>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</si>
  <si>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</si>
  <si>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</si>
  <si>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</si>
  <si>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</si>
  <si>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</si>
  <si>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</si>
  <si>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</si>
  <si>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</si>
  <si>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</si>
  <si>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</si>
  <si>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</si>
  <si>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</si>
  <si>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</si>
  <si>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</si>
  <si>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</si>
  <si>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</si>
  <si>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</si>
  <si>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</si>
  <si>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</si>
  <si>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</si>
  <si>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</si>
  <si>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</si>
  <si>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</si>
  <si>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</si>
  <si>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</si>
  <si>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</si>
  <si>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</si>
  <si>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</si>
  <si>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</si>
  <si>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</si>
  <si>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</si>
  <si>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</si>
  <si>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</si>
  <si>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</si>
  <si>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</si>
  <si>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</si>
  <si>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</si>
  <si>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</si>
  <si>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</si>
  <si>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</si>
  <si>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</si>
  <si>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</si>
  <si>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</si>
  <si>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</si>
  <si>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</si>
  <si>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</si>
  <si>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</si>
  <si>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</si>
  <si>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</si>
  <si>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</si>
  <si>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</si>
  <si>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</si>
  <si>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</si>
  <si>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</si>
  <si>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</si>
  <si>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</si>
  <si>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</si>
  <si>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</si>
  <si>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</si>
  <si>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</si>
  <si>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</si>
  <si>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</si>
  <si>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</si>
  <si>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</si>
  <si>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</si>
  <si>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</si>
  <si>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</si>
  <si>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</si>
  <si>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</si>
  <si>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</si>
  <si>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</si>
  <si>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</si>
  <si>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</si>
  <si>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</si>
  <si>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</si>
  <si>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</si>
  <si>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</si>
  <si>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</si>
  <si>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</si>
  <si>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</si>
  <si>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</si>
  <si>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</si>
  <si>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</si>
  <si>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</si>
  <si>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</si>
  <si>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</si>
  <si>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</si>
  <si>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</si>
  <si>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</si>
  <si>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</si>
  <si>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</si>
  <si>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</si>
  <si>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</si>
  <si>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</si>
  <si>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</si>
  <si>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</si>
  <si>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</si>
  <si>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</si>
  <si>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</si>
  <si>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</si>
  <si>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</si>
  <si>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</si>
  <si>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</si>
  <si>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</si>
  <si>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</si>
  <si>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</si>
  <si>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</si>
  <si>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</si>
  <si>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</si>
  <si>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</si>
  <si>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</si>
  <si>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</si>
  <si>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</si>
  <si>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</si>
  <si>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</si>
  <si>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</si>
  <si>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</si>
  <si>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</si>
  <si>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</si>
  <si>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</si>
  <si>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</si>
  <si>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</si>
  <si>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</si>
  <si>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</si>
  <si>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</si>
  <si>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</si>
  <si>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</si>
  <si>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</si>
  <si>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</si>
  <si>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</si>
  <si>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</si>
  <si>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</si>
  <si>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</si>
  <si>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</si>
  <si>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</si>
  <si>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</si>
  <si>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</si>
  <si>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</si>
  <si>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</si>
  <si>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</si>
  <si>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</si>
  <si>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</si>
  <si>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</si>
  <si>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</si>
  <si>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</si>
  <si>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</si>
  <si>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</si>
  <si>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</si>
  <si>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</si>
  <si>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</si>
  <si>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</si>
  <si>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</si>
  <si>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</si>
  <si>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</si>
  <si>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</si>
  <si>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</si>
  <si>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</si>
  <si>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</si>
  <si>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</si>
  <si>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</si>
  <si>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</si>
  <si>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</si>
  <si>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</si>
  <si>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</si>
  <si>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</si>
  <si>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</si>
  <si>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</si>
  <si>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</si>
  <si>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</si>
  <si>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</si>
  <si>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</si>
  <si>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</si>
  <si>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</si>
  <si>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</si>
  <si>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</si>
  <si>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</si>
  <si>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</si>
  <si>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</si>
  <si>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</si>
  <si>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</si>
  <si>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</si>
  <si>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</si>
  <si>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</si>
  <si>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</si>
  <si>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</si>
  <si>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</si>
  <si>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</si>
  <si>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</si>
  <si>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</si>
  <si>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</si>
  <si>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</si>
  <si>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</si>
  <si>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</si>
  <si>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</si>
  <si>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</si>
  <si>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</si>
  <si>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</si>
  <si>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</si>
  <si>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</si>
  <si>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</si>
  <si>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</si>
  <si>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</si>
  <si>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</si>
  <si>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</si>
  <si>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</si>
  <si>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</si>
  <si>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</si>
  <si>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</si>
  <si>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</si>
  <si>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</si>
  <si>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</si>
  <si>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</si>
  <si>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</si>
  <si>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</si>
  <si>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</si>
  <si>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</si>
  <si>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</si>
  <si>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</si>
  <si>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</si>
  <si>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</si>
  <si>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</si>
  <si>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</si>
  <si>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</si>
  <si>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</si>
  <si>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</si>
  <si>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</si>
  <si>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</si>
  <si>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</si>
  <si>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</si>
  <si>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</si>
  <si>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</si>
  <si>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</si>
  <si>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</si>
  <si>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</si>
  <si>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</si>
  <si>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</si>
  <si>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</si>
  <si>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</si>
  <si>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</si>
  <si>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</si>
  <si>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</si>
  <si>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</si>
  <si>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</si>
  <si>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</si>
  <si>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</si>
  <si>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</si>
  <si>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</si>
  <si>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</si>
  <si>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</si>
  <si>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</si>
  <si>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</si>
  <si>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</si>
  <si>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</si>
  <si>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</si>
  <si>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</si>
  <si>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</si>
  <si>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</si>
  <si>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</si>
  <si>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</si>
  <si>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</si>
  <si>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</si>
  <si>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</si>
  <si>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</si>
  <si>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</si>
  <si>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</si>
  <si>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</si>
  <si>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</si>
  <si>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</si>
  <si>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</si>
  <si>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</si>
  <si>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</si>
  <si>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</si>
  <si>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</si>
  <si>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</si>
  <si>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</si>
  <si>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</si>
  <si>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</si>
  <si>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</si>
  <si>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</si>
  <si>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</si>
  <si>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</si>
  <si>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</si>
  <si>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</si>
  <si>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</si>
  <si>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</si>
  <si>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</si>
  <si>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</si>
  <si>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</si>
  <si>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</si>
  <si>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</si>
  <si>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</si>
  <si>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</si>
  <si>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</si>
  <si>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</si>
  <si>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</si>
  <si>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</si>
  <si>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</si>
  <si>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</si>
  <si>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</si>
  <si>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</si>
  <si>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</si>
  <si>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</si>
  <si>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</si>
  <si>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</si>
  <si>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</si>
  <si>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</si>
  <si>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</si>
  <si>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</si>
  <si>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</si>
  <si>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</si>
  <si>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</si>
  <si>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</si>
  <si>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</si>
  <si>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</si>
  <si>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</si>
  <si>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</si>
  <si>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</si>
  <si>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 anther team on the way need 20 Min</t>
  </si>
  <si>
    <t>PCM-20251106-00000945</t>
  </si>
  <si>
    <t>Down LTE // Sceco Cut in Area and Team save HUB Site MLJI0219</t>
  </si>
  <si>
    <t>PCM-20251106-00001247</t>
  </si>
  <si>
    <t xml:space="preserve">Sceco Cut in Area and Team save HUB Site </t>
  </si>
  <si>
    <t>PCM-20251106-00001276</t>
  </si>
  <si>
    <t>No pcm</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</si>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</sst>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32" dataDxfId="31" headerRowBorderDxfId="29" tableBorderDxfId="30" totalsRowBorderDxfId="28">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304.69771932870208</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45967.646145254628</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45967.646145254628</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45967.646145254628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45967.646145254628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45967.646145254628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45967.646145254628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45967.646145254628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45967.646145254628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45967.646145254628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45967.646145254628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45967.646145254628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45967.646145254628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45967.646145254628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45967.646145254628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45967.646145254628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45967.646145254628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45967.646145254628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45967.646145254628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45967.646145254628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45967.646145254628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45967.646145254628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45967.646145254628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45967.646145254628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45967.646145254628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45967.646145254628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45967.646145254628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45967.646145254628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45967.646145254628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45967.646145254628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45967.646145254628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45967.646145254628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45967.646145254628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45967.646145254628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45967.646145254628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45967.646145254628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45967.646145254628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45967.646145254628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45967.646145254628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45967.646145254628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45967.646145254628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45967.646145254628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45967.646145254628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45967.646145254628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45967.646145254628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45967.646145254628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45967.646145254628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45967.646145254628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45967.646145254628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45967.646145254628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45967.646145254628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45967.646145254628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45967.646145254628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45967.646145254628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45967.646145254628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45967.646145254628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45967.646145254628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45967.646145254628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45967.646145254628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45967.646145254628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45967.646145254628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45967.646145254628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45967.646145254628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45967.646145254628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45967.646145254628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45967.646145254628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45967.646145254628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45967.646145254628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45967.646145254628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45967.646145254628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45967.646145254628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45967.646145254628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45967.646145254628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45967.646145254628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45967.646145254628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45967.646145254628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45967.646145254628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45967.646145254628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45967.646145254628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45967.646145254628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45967.646145254628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45967.646145254628</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45967.646145254628</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4CF3511F-1435-4164-9DF7-0E5C0FCA050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142.64630729166674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0.16043923611141508</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45967.646145254628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45967.646145254628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45967.646145254628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45967.646145254628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45967.646145254628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45967.646145254628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45967.646145254628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45967.646145254628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45967.646145254628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45967.646145254628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45967.646145254628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45967.646145254628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45967.646145254628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45967.646145254628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45967.646145254628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45967.646145254628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45967.646145254628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45967.646145254628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45967.646145254628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45967.646145254628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45967.646145254628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45967.646145254628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45967.646145254628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45967.646145254628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45967.646145254628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45967.646145254628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45967.646145254628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45967.646145254628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45967.646145254628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45967.646145254628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45967.646145254628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45967.646145254628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45967.646145254628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45967.646145254628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45967.646145254628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45967.646145254628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45967.646145254628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45967.646145254628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45967.646145254628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45967.646145254628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45967.646145254628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45967.646145254628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45967.646145254628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45967.646145254628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45967.646145254628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45967.646145254628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45967.646145254628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45967.646145254628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45967.646145254628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45967.646145254628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45967.646145254628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45967.646145254628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45967.646145254628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45967.646145254628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45967.646145254628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45967.646145254628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45967.646145254628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45967.646145254628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45967.646145254628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45967.646145254628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45967.646145254628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45967.646145254628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45967.646145254628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45967.646145254628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45967.646145254628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45967.646145254628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45967.646145254628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45967.646145254628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45967.646145254628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45967.646145254628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45967.646145254628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45967.646145254628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45967.646145254628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45967.646145254628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45967.646145254628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45967.646145254628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45967.646145254628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45967.646145254628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45967.646145254628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45967.646145254628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45967.646145254628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45967.646145254628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45967.646145254628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45967.646145254628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7"/>
      <c r="B89" s="148" t="str">
        <f>IFERROR(VLOOKUP(D89,DB!A:K,11,0),"")</f>
        <v/>
      </c>
      <c r="C89" s="148"/>
      <c r="D89" s="148"/>
      <c r="E89" s="149"/>
      <c r="F89" s="150"/>
      <c r="G89" s="151">
        <f ca="1">IFERROR(NOW()-F89,"-")</f>
        <v>45967.646145254628</v>
      </c>
      <c r="H89" s="150"/>
      <c r="I89" s="148" t="str">
        <f>IFERROR(VLOOKUP(D89,DB!A:F,6,0),"")</f>
        <v/>
      </c>
      <c r="J89" s="148" t="str">
        <f>IFERROR(VLOOKUP(D89,DB!A:G,7,0),"")</f>
        <v/>
      </c>
      <c r="K89" s="152"/>
      <c r="L89" s="148" t="str">
        <f>IFERROR(VLOOKUP(D89,DB!A:I,9,0),"")</f>
        <v/>
      </c>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5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c r="C2" s="18"/>
      <c r="D2" s="19"/>
      <c r="E2" s="18"/>
      <c r="F2" s="20"/>
      <c r="G2" s="21">
        <f t="shared" ref="G2:G25" ca="1" si="0">IFERROR(NOW()-F2,"-")</f>
        <v>45967.646145254628</v>
      </c>
      <c r="H2" s="22"/>
      <c r="I2" s="19"/>
      <c r="J2" s="18"/>
      <c r="K2" s="45"/>
      <c r="L2" s="23" t="str">
        <f>IFERROR(VLOOKUP(D2,DB!A:I,9,0),"")</f>
        <v/>
      </c>
    </row>
    <row r="3" spans="1:13" ht="15" customHeight="1">
      <c r="A3" s="19"/>
      <c r="B3" s="61" t="str">
        <f>IFERROR(VLOOKUP(D3,DB!A:K,11,0),"")</f>
        <v/>
      </c>
      <c r="C3" s="18"/>
      <c r="D3" s="18"/>
      <c r="E3" s="18"/>
      <c r="F3" s="20"/>
      <c r="G3" s="21">
        <f t="shared" ca="1" si="0"/>
        <v>45967.646145254628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45967.646145254628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45967.646145254628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45967.646145254628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45967.646145254628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45967.646145254628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45967.646145254628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45967.646145254628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45967.646145254628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45967.646145254628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45967.646145254628</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45967.646145254628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45967.646145254628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45967.646145254628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45967.646145254628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45967.646145254628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45967.646145254628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45967.646145254628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45967.646145254628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45967.646145254628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45967.646145254628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45967.646145254628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45967.646145254628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45967.646145254628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45967.646145254628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45967.646145254628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45967.646145254628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45967.646145254628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45967.646145254628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45967.646145254628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45967.646145254628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45967.646145254628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45967.646145254628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45967.646145254628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45967.646145254628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45967.646145254628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45967.646145254628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45967.646145254628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45967.646145254628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45967.646145254628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45967.646145254628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45967.646145254628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45967.646145254628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45967.646145254628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45967.646145254628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45967.646145254628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45967.646145254628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45967.646145254628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45967.646145254628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45967.646145254628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45967.646145254628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45967.646145254628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45967.646145254628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45967.646145254628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45967.646145254628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45967.646145254628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45967.646145254628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45967.646145254628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45967.646145254628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45967.646145254628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45967.646145254628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45967.646145254628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45967.646145254628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45967.646145254628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45967.646145254628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45967.646145254628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45967.646145254628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45967.646145254628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45967.646145254628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45967.646145254628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45967.646145254628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45967.646145254628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45967.646145254628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45967.646145254628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45967.646145254628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45967.646145254628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45967.646145254628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45967.646145254628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45967.646145254628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45967.646145254628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45967.646145254628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45967.646145254628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45967.646145254628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45967.646145254628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45967.646145254628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45967.646145254628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45967.646145254628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45967.646145254628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45967.646145254628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45967.646145254628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45967.646145254628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45967.646145254628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45967.646145254628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45967.646145254628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45967.646145254628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45967.646145254628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45967.646145254628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45967.646145254628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45967.646145254628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45967.646145254628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45967.646145254628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45967.646145254628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45967.646145254628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45967.646145254628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45967.646145254628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45967.646145254628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45967.646145254628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45967.646145254628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45967.646145254628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45967.646145254628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45967.646145254628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45967.646145254628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45967.646145254628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45967.646145254628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45967.646145254628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45967.646145254628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45967.646145254628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45967.646145254628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45967.646145254628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45967.646145254628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45967.646145254628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45967.646145254628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45967.646145254628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45967.646145254628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45967.646145254628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45967.646145254628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45967.646145254628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45967.646145254628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45967.646145254628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45967.646145254628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45967.646145254628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45967.646145254628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45967.646145254628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45967.646145254628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45967.646145254628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45967.646145254628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45967.646145254628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45967.646145254628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45967.646145254628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45967.646145254628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45967.646145254628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45967.646145254628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45967.646145254628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45967.646145254628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45967.646145254628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45967.646145254628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45967.646145254628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45967.646145254628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45967.646145254628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45967.646145254628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45967.646145254628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45967.646145254628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45967.646145254628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45967.646145254628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45967.646145254628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45967.646145254628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45967.646145254628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45967.646145254628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45967.646145254628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45967.646145254628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45967.646145254628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45967.646145254628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45967.646145254628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45967.646145254628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45967.646145254628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45967.646145254628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45967.646145254628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45967.646145254628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45967.646145254628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45967.646145254628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45967.646145254628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45967.646145254628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45967.646145254628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45967.646145254628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45967.646145254628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45967.646145254628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45967.646145254628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45967.646145254628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45967.646145254628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45967.646145254628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45967.646145254628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45967.646145254628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45967.646145254628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45967.646145254628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45967.646145254628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45967.646145254628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45967.646145254628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45967.646145254628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45967.646145254628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45967.646145254628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45967.646145254628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45967.646145254628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45967.646145254628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45967.646145254628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45967.646145254628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45967.646145254628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45967.646145254628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45967.646145254628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45967.646145254628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45967.646145254628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45967.646145254628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45967.646145254628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45967.646145254628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45967.646145254628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45967.646145254628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45967.646145254628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45967.646145254628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45967.646145254628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45967.646145254628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45967.646145254628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45967.646145254628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45967.646145254628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45967.646145254628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45967.646145254628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45967.646145254628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45967.646145254628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45967.646145254628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45967.646145254628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45967.646145254628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45967.646145254628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45967.646145254628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45967.646145254628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45967.646145254628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45967.646145254628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45967.646145254628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45967.646145254628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45967.646145254628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45967.646145254628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45967.646145254628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45967.646145254628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45967.646145254628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45967.646145254628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45967.646145254628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45967.646145254628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45967.646145254628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45967.646145254628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45967.646145254628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45967.646145254628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45967.646145254628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45967.646145254628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45967.646145254628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45967.646145254628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45967.646145254628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45967.646145254628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45967.646145254628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45967.646145254628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45967.646145254628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45967.646145254628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45967.646145254628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45967.646145254628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45967.646145254628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45967.646145254628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45967.646145254628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45967.646145254628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45967.646145254628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45967.646145254628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45967.646145254628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45967.646145254628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45967.646145254628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45967.646145254628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45967.646145254628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45967.646145254628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45967.646145254628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45967.646145254628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45967.646145254628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45967.646145254628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45967.646145254628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45967.646145254628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45967.646145254628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45967.646145254628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45967.646145254628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45967.646145254628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45967.646145254628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45967.646145254628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45967.646145254628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45967.646145254628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45967.646145254628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45967.646145254628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45967.646145254628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45967.646145254628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45967.646145254628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45967.646145254628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45967.646145254628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45967.646145254628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45967.646145254628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45967.646145254628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45967.646145254628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45967.646145254628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45967.646145254628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45967.646145254628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45967.646145254628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45967.646145254628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45967.646145254628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45967.646145254628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45967.646145254628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45967.646145254628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45967.646145254628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45967.646145254628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45967.646145254628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45967.646145254628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45967.646145254628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45967.646145254628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45967.646145254628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45967.646145254628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45967.646145254628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45967.646145254628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45967.646145254628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45967.646145254628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45967.646145254628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45967.646145254628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45967.646145254628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45967.646145254628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45967.646145254628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45967.646145254628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45967.646145254628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45967.646145254628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45967.646145254628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45967.646145254628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45967.646145254628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45967.646145254628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45967.646145254628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45967.646145254628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45967.646145254628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45967.646145254628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45967.646145254628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45967.646145254628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45967.646145254628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45967.646145254628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45967.646145254628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45967.646145254628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45967.646145254628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45967.646145254628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45967.646145254628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45967.646145254628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45967.646145254628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45967.646145254628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45967.646145254628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45967.646145254628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45967.646145254628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45967.646145254628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45967.646145254628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45967.646145254628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45967.646145254628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45967.646145254628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45967.646145254628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45967.646145254628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45967.646145254628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45967.646145254628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45967.646145254628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45967.646145254628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45967.646145254628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45967.646145254628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45967.646145254628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45967.646145254628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45967.646145254628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45967.646145254628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45967.646145254628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45967.646145254628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45967.646145254628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45967.646145254628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45967.646145254628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45967.646145254628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45967.646145254628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45967.646145254628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45967.646145254628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45967.646145254628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45967.646145254628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45967.646145254628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45967.646145254628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45967.646145254628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45967.646145254628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45967.646145254628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45967.646145254628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45967.646145254628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45967.646145254628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45967.646145254628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45967.646145254628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45967.646145254628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45967.646145254628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45967.646145254628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45967.646145254628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45967.646145254628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45967.646145254628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45967.646145254628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45967.646145254628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45967.646145254628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45967.646145254628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45967.646145254628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45967.646145254628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45967.646145254628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45967.646145254628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45967.646145254628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45967.646145254628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45967.646145254628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45967.646145254628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45967.646145254628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45967.646145254628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45967.646145254628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45967.646145254628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45967.646145254628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45967.646145254628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45967.646145254628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45967.646145254628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45967.646145254628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45967.646145254628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45967.646145254628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45967.646145254628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45967.646145254628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45967.646145254628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45967.646145254628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45967.646145254628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45967.646145254628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45967.646145254628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45967.646145254628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45967.646145254628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45967.646145254628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45967.646145254628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45967.646145254628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45967.646145254628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45967.646145254628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45967.646145254628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45967.646145254628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45967.646145254628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45967.646145254628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45967.646145254628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45967.646145254628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45967.646145254628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45967.646145254628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45967.646145254628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45967.646145254628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45967.646145254628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45967.646145254628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45967.646145254628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45967.646145254628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45967.646145254628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45967.646145254628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45967.646145254628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45967.646145254628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45967.646145254628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45967.646145254628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45967.646145254628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45967.646145254628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45967.646145254628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45967.646145254628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45967.646145254628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45967.646145254628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45967.646145254628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45967.646145254628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45967.646145254628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45967.646145254628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45967.646145254628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45967.646145254628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45967.646145254628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45967.646145254628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45967.646145254628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45967.646145254628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45967.646145254628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45967.646145254628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45967.646145254628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45967.646145254628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45967.646145254628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45967.646145254628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45967.646145254628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45967.646145254628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45967.646145254628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45967.646145254628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45967.646145254628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45967.646145254628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45967.646145254628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45967.646145254628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45967.646145254628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45967.646145254628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45967.646145254628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45967.646145254628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45967.646145254628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45967.646145254628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45967.646145254628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45967.646145254628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45967.646145254628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45967.646145254628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45967.646145254628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45967.646145254628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45967.646145254628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45967.646145254628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45967.646145254628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45967.646145254628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45967.646145254628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45967.646145254628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45967.646145254628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45967.646145254628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45967.646145254628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45967.646145254628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45967.646145254628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45967.646145254628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45967.646145254628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45967.646145254628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45967.646145254628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45967.646145254628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45967.646145254628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45967.646145254628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45967.646145254628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45967.646145254628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45967.646145254628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45967.646145254628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45967.646145254628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45967.646145254628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45967.646145254628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45967.646145254628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45967.646145254628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45967.646145254628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45967.646145254628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45967.646145254628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45967.646145254628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45967.646145254628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45967.646145254628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45967.646145254628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45967.646145254628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45967.646145254628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45967.646145254628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45967.646145254628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45967.646145254628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45967.646145254628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45967.646145254628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45967.646145254628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45967.646145254628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45967.646145254628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45967.646145254628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45967.646145254628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45967.646145254628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45967.646145254628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45967.646145254628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45967.646145254628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45967.646145254628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45967.646145254628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45967.646145254628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45967.646145254628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45967.646145254628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45967.646145254628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45967.646145254628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45967.646145254628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45967.646145254628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45967.646145254628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45967.646145254628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45967.646145254628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45967.646145254628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45967.646145254628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45967.646145254628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45967.646145254628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45967.646145254628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45967.646145254628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45967.646145254628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45967.646145254628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45967.646145254628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45967.646145254628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45967.646145254628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45967.646145254628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45967.646145254628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45967.646145254628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45967.646145254628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45967.646145254628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45967.646145254628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45967.646145254628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45967.646145254628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45967.646145254628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45967.646145254628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45967.646145254628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45967.646145254628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45967.646145254628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45967.646145254628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45967.646145254628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45967.646145254628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45967.646145254628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45967.646145254628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45967.646145254628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45967.646145254628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45967.646145254628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45967.646145254628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45967.646145254628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45967.646145254628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45967.646145254628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45967.646145254628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45967.646145254628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45967.646145254628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45967.646145254628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45967.646145254628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45967.646145254628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45967.646145254628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45967.646145254628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45967.646145254628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45967.646145254628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45967.646145254628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45967.646145254628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45967.646145254628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45967.646145254628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45967.646145254628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45967.646145254628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45967.646145254628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45967.646145254628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45967.646145254628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45967.646145254628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45967.646145254628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45967.646145254628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45967.646145254628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45967.646145254628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45967.646145254628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45967.646145254628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45967.646145254628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45967.646145254628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45967.646145254628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45967.646145254628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45967.646145254628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45967.646145254628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45967.646145254628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45967.646145254628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45967.646145254628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45967.646145254628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45967.646145254628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45967.646145254628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45967.646145254628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45967.646145254628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45967.646145254628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45967.646145254628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45967.646145254628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45967.646145254628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45967.646145254628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45967.646145254628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45967.646145254628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45967.646145254628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45967.646145254628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45967.646145254628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45967.646145254628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45967.646145254628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45967.646145254628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45967.646145254628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45967.646145254628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45967.646145254628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45967.646145254628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45967.646145254628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45967.646145254628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45967.646145254628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45967.646145254628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45967.646145254628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45967.646145254628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45967.646145254628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45967.646145254628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45967.646145254628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45967.646145254628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45967.646145254628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45967.646145254628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45967.646145254628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45967.646145254628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45967.646145254628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45967.646145254628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45967.646145254628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45967.646145254628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45967.646145254628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45967.646145254628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45967.646145254628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45967.646145254628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45967.646145254628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45967.646145254628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45967.646145254628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45967.646145254628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45967.646145254628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45967.646145254628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45967.646145254628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45967.646145254628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45967.646145254628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45967.646145254628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45967.646145254628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45967.646145254628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45967.646145254628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45967.646145254628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45967.646145254628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45967.646145254628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45967.646145254628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45967.646145254628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45967.646145254628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45967.646145254628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45967.646145254628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45967.646145254628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45967.646145254628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45967.646145254628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45967.646145254628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45967.646145254628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45967.646145254628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45967.646145254628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45967.646145254628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45967.646145254628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45967.646145254628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45967.646145254628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45967.646145254628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45967.646145254628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45967.646145254628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45967.646145254628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45967.646145254628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45967.646145254628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45967.646145254628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45967.646145254628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45967.646145254628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45967.646145254628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45967.646145254628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45967.646145254628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45967.646145254628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45967.646145254628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45967.646145254628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45967.646145254628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45967.646145254628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45967.646145254628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45967.646145254628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45967.646145254628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45967.646145254628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45967.646145254628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45967.646145254628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45967.646145254628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45967.646145254628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45967.646145254628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45967.646145254628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45967.646145254628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45967.646145254628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45967.646145254628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45967.646145254628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45967.646145254628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45967.646145254628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45967.646145254628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45967.646145254628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45967.646145254628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45967.646145254628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45967.646145254628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45967.646145254628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45967.646145254628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45967.646145254628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45967.646145254628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45967.646145254628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45967.646145254628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45967.646145254628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45967.646145254628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45967.646145254628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45967.646145254628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45967.646145254628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45967.646145254628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45967.646145254628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45967.646145254628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45967.646145254628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45967.646145254628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45967.646145254628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45967.646145254628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45967.646145254628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45967.646145254628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45967.646145254628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45967.646145254628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45967.646145254628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45967.646145254628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45967.646145254628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45967.646145254628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45967.646145254628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45967.646145254628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45967.646145254628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45967.646145254628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45967.646145254628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45967.646145254628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45967.646145254628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45967.646145254628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45967.646145254628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45967.646145254628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45967.646145254628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45967.646145254628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45967.646145254628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45967.646145254628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45967.646145254628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45967.646145254628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45967.646145254628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45967.646145254628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45967.646145254628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45967.646145254628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45967.646145254628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45967.646145254628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45967.646145254628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45967.646145254628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45967.646145254628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45967.646145254628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45967.646145254628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45967.646145254628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45967.646145254628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45967.646145254628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45967.646145254628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45967.646145254628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45967.646145254628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45967.646145254628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45967.646145254628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45967.646145254628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45967.646145254628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45967.646145254628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45967.646145254628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45967.646145254628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45967.646145254628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45967.646145254628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45967.646145254628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45967.646145254628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45967.646145254628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45967.646145254628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45967.646145254628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45967.646145254628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45967.646145254628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45967.646145254628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45967.646145254628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45967.646145254628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45967.646145254628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45967.646145254628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45967.646145254628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45967.646145254628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45967.646145254628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45967.646145254628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45967.646145254628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45967.646145254628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45967.646145254628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45967.646145254628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45967.646145254628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45967.646145254628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45967.646145254628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45967.646145254628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45967.646145254628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45967.646145254628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45967.646145254628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45967.646145254628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45967.646145254628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45967.646145254628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45967.646145254628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45967.646145254628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45967.646145254628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45967.646145254628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45967.646145254628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45967.646145254628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45967.646145254628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45967.646145254628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45967.646145254628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45967.646145254628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45967.646145254628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45967.646145254628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45967.646145254628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45967.646145254628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45967.646145254628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45967.646145254628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45967.646145254628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45967.646145254628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45967.646145254628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45967.646145254628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45967.646145254628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45967.646145254628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45967.646145254628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45967.646145254628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45967.646145254628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45967.646145254628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45967.646145254628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45967.646145254628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45967.646145254628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45967.646145254628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45967.646145254628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45967.646145254628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45967.646145254628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45967.646145254628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45967.646145254628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45967.646145254628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45967.646145254628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45967.646145254628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45967.646145254628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45967.646145254628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45967.646145254628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45967.646145254628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45967.646145254628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45967.646145254628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45967.646145254628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45967.646145254628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45967.646145254628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45967.646145254628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45967.646145254628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45967.646145254628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45967.646145254628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45967.646145254628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45967.646145254628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45967.646145254628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45967.646145254628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45967.646145254628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45967.646145254628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45967.646145254628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45967.646145254628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45967.646145254628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45967.646145254628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45967.646145254628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45967.646145254628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45967.646145254628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45967.646145254628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45967.646145254628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45967.646145254628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45967.646145254628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45967.646145254628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45967.646145254628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45967.646145254628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45967.646145254628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45967.646145254628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45967.646145254628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45967.646145254628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45967.646145254628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45967.646145254628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45967.646145254628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45967.646145254628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45967.646145254628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45967.646145254628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45967.646145254628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45967.646145254628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45967.646145254628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45967.646145254628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45967.646145254628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45967.646145254628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45967.646145254628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45967.646145254628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45967.646145254628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45967.646145254628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45967.646145254628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45967.646145254628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45967.646145254628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45967.646145254628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45967.646145254628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45967.646145254628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45967.646145254628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45967.646145254628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45967.646145254628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45967.646145254628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45967.646145254628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45967.646145254628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45967.646145254628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45967.646145254628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45967.646145254628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45967.646145254628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45967.646145254628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45967.646145254628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45967.646145254628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45967.646145254628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45967.646145254628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45967.646145254628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45967.646145254628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45967.646145254628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45967.646145254628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45967.646145254628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45967.646145254628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45967.646145254628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45967.646145254628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45967.646145254628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45967.646145254628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45967.646145254628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45967.646145254628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45967.646145254628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45967.646145254628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45967.646145254628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45967.646145254628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45967.646145254628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45967.646145254628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45967.646145254628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45967.646145254628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45967.646145254628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45967.646145254628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45967.646145254628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45967.646145254628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45967.646145254628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45967.646145254628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45967.646145254628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45967.646145254628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45967.646145254628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45967.646145254628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45967.646145254628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45967.646145254628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45967.646145254628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45967.646145254628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45967.646145254628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45967.646145254628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45967.646145254628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45967.646145254628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45967.646145254628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45967.646145254628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45967.646145254628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45967.646145254628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45967.646145254628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45967.646145254628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45967.646145254628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45967.646145254628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45967.646145254628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45967.646145254628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45967.646145254628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45967.646145254628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45967.646145254628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45967.646145254628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45967.646145254628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45967.646145254628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45967.646145254628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45967.646145254628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45967.646145254628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45967.646145254628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45967.646145254628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45967.646145254628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45967.646145254628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45967.646145254628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45967.646145254628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45967.646145254628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45967.646145254628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45967.646145254628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45967.646145254628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45967.646145254628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45967.646145254628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45967.646145254628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45967.646145254628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45967.646145254628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45967.646145254628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45967.646145254628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45967.646145254628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45967.646145254628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45967.646145254628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45967.646145254628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45967.646145254628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45967.646145254628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45967.646145254628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45967.646145254628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45967.646145254628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45967.646145254628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45967.646145254628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45967.646145254628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45967.646145254628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45967.646145254628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45967.646145254628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45967.646145254628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45967.646145254628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45967.646145254628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45967.646145254628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45967.646145254628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45967.646145254628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45967.646145254628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45967.646145254628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45967.646145254628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45967.646145254628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45967.646145254628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45967.646145254628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45967.646145254628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45967.646145254628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45967.646145254628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45967.646145254628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45967.646145254628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45967.646145254628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45967.646145254628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45967.646145254628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45967.646145254628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45967.646145254628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45967.646145254628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45967.646145254628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45967.646145254628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45967.646145254628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45967.646145254628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45967.646145254628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45967.646145254628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45967.646145254628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45967.646145254628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45967.646145254628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45967.646145254628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45967.646145254628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264.16542766203202</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2</v>
      </c>
      <c r="D3" s="92" t="s">
        <v>36675</v>
      </c>
      <c r="E3" s="95" t="s">
        <v>39021</v>
      </c>
      <c r="F3" s="112">
        <v>45967.395231481481</v>
      </c>
      <c r="G3" s="113">
        <f ca="1">IFERROR(NOW()-F3,"")</f>
        <v>0.25091377314674901</v>
      </c>
      <c r="H3" s="112">
        <v>45967.385509259257</v>
      </c>
      <c r="I3" s="108" t="str">
        <f>IFERROR(VLOOKUP(D3,DB!A:F,6,0),"")</f>
        <v>SCECO</v>
      </c>
      <c r="J3" s="108" t="str">
        <f>IFERROR(VLOOKUP(D3,DB!A:G,7,0),"")</f>
        <v>Vandalized</v>
      </c>
      <c r="K3" s="114" t="s">
        <v>39113</v>
      </c>
      <c r="L3" s="110" t="str">
        <f>IFERROR(VLOOKUP(D3,DB!A:I,9,0),"")</f>
        <v>Latis</v>
      </c>
    </row>
    <row r="4" spans="1:16" ht="15" customHeight="1">
      <c r="A4" s="108" t="s">
        <v>39114</v>
      </c>
      <c r="B4" s="108" t="str">
        <f>IFERROR(VLOOKUP(D4,DB!A:K,11,0),"")</f>
        <v>R4</v>
      </c>
      <c r="C4" s="109">
        <v>2</v>
      </c>
      <c r="D4" s="92" t="s">
        <v>36626</v>
      </c>
      <c r="E4" s="95" t="s">
        <v>39021</v>
      </c>
      <c r="F4" s="112">
        <v>45967.481736111113</v>
      </c>
      <c r="G4" s="113">
        <f ca="1">IFERROR(NOW()-F4,"")</f>
        <v>0.16440914351551328</v>
      </c>
      <c r="H4" s="112">
        <v>45967.385208333333</v>
      </c>
      <c r="I4" s="108" t="str">
        <f>IFERROR(VLOOKUP(D4,DB!A:F,6,0),"")</f>
        <v>SCECO</v>
      </c>
      <c r="J4" s="108" t="str">
        <f>IFERROR(VLOOKUP(D4,DB!A:G,7,0),"")</f>
        <v>Dead</v>
      </c>
      <c r="K4" s="114" t="s">
        <v>39115</v>
      </c>
      <c r="L4" s="110" t="str">
        <f>IFERROR(VLOOKUP(D4,DB!A:I,9,0),"")</f>
        <v>Latis</v>
      </c>
    </row>
    <row r="5" spans="1:16" ht="15" customHeight="1">
      <c r="A5" s="108" t="s">
        <v>39116</v>
      </c>
      <c r="B5" s="108" t="str">
        <f>IFERROR(VLOOKUP(D5,DB!A:K,11,0),"")</f>
        <v>R4</v>
      </c>
      <c r="C5" s="109">
        <v>3</v>
      </c>
      <c r="D5" s="92" t="s">
        <v>36681</v>
      </c>
      <c r="E5" s="95" t="s">
        <v>39021</v>
      </c>
      <c r="F5" s="112">
        <v>45967.581562500003</v>
      </c>
      <c r="G5" s="113">
        <f ca="1">IFERROR(NOW()-F5,"")</f>
        <v>6.458275462500751E-2</v>
      </c>
      <c r="H5" s="112">
        <v>45967.572534722225</v>
      </c>
      <c r="I5" s="108" t="str">
        <f>IFERROR(VLOOKUP(D5,DB!A:F,6,0),"")</f>
        <v>SCECO</v>
      </c>
      <c r="J5" s="108" t="str">
        <f>IFERROR(VLOOKUP(D5,DB!A:G,7,0),"")</f>
        <v>In progress</v>
      </c>
      <c r="K5" s="114" t="s">
        <v>39117</v>
      </c>
      <c r="L5" s="110" t="str">
        <f>IFERROR(VLOOKUP(D5,DB!A:I,9,0),"")</f>
        <v>Latis</v>
      </c>
    </row>
    <row r="6" spans="1:16" ht="15" customHeight="1">
      <c r="A6" s="108" t="s">
        <v>39118</v>
      </c>
      <c r="B6" s="108" t="str">
        <f>IFERROR(VLOOKUP(D6,DB!A:K,11,0),"")</f>
        <v>R4</v>
      </c>
      <c r="C6" s="109">
        <v>2</v>
      </c>
      <c r="D6" s="92" t="s">
        <v>37323</v>
      </c>
      <c r="E6" s="95" t="s">
        <v>39021</v>
      </c>
      <c r="F6" s="112">
        <v>45967.59003472222</v>
      </c>
      <c r="G6" s="113">
        <f ca="1">IFERROR(NOW()-F6,"")</f>
        <v>5.6110532408638392E-2</v>
      </c>
      <c r="H6" s="112">
        <v>45967.579270833332</v>
      </c>
      <c r="I6" s="108" t="str">
        <f>IFERROR(VLOOKUP(D6,DB!A:F,6,0),"")</f>
        <v>SCECO</v>
      </c>
      <c r="J6" s="108" t="str">
        <f>IFERROR(VLOOKUP(D6,DB!A:G,7,0),"")</f>
        <v>Dead</v>
      </c>
      <c r="K6" s="114" t="s">
        <v>39117</v>
      </c>
      <c r="L6" s="110" t="str">
        <f>IFERROR(VLOOKUP(D6,DB!A:I,9,0),"")</f>
        <v>Latis</v>
      </c>
    </row>
    <row r="7" spans="1:16" ht="15" customHeight="1">
      <c r="A7" s="108" t="s">
        <v>39119</v>
      </c>
      <c r="B7" s="108" t="str">
        <f>IFERROR(VLOOKUP(D7,DB!A:K,11,0),"")</f>
        <v>R4</v>
      </c>
      <c r="C7" s="109">
        <v>2</v>
      </c>
      <c r="D7" s="92" t="s">
        <v>37150</v>
      </c>
      <c r="E7" s="95" t="s">
        <v>39021</v>
      </c>
      <c r="F7" s="112"/>
      <c r="G7" s="113">
        <f ca="1">IFERROR(NOW()-F7,"")</f>
        <v>45967.646145254628</v>
      </c>
      <c r="H7" s="112">
        <v>45967.605787037035</v>
      </c>
      <c r="I7" s="108" t="str">
        <f>IFERROR(VLOOKUP(D7,DB!A:F,6,0),"")</f>
        <v>SCECO</v>
      </c>
      <c r="J7" s="108" t="str">
        <f>IFERROR(VLOOKUP(D7,DB!A:G,7,0),"")</f>
        <v>Dead</v>
      </c>
      <c r="K7" s="114" t="s">
        <v>39120</v>
      </c>
      <c r="L7" s="110" t="str">
        <f>IFERROR(VLOOKUP(D7,DB!A:I,9,0),"")</f>
        <v>Latis</v>
      </c>
    </row>
    <row r="8" spans="1:16" ht="15" customHeight="1">
      <c r="A8" s="108"/>
      <c r="B8" s="108" t="str">
        <f>IFERROR(VLOOKUP(D8,DB!A:K,11,0),"")</f>
        <v/>
      </c>
      <c r="C8" s="109"/>
      <c r="D8" s="92"/>
      <c r="E8" s="95"/>
      <c r="F8" s="112"/>
      <c r="G8" s="113">
        <f ca="1">IFERROR(NOW()-F8,"")</f>
        <v>45967.646145254628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45967.646145254628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45967.646145254628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45967.646145254628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45967.646145254628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45967.646145254628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45967.646145254628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45967.646145254628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45967.646145254628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45967.646145254628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45967.646145254628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45967.646145254628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45967.646145254628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45967.646145254628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45967.646145254628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45967.646145254628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45967.646145254628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45967.646145254628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45967.646145254628</v>
      </c>
      <c r="H26" s="112"/>
      <c r="I26" s="108" t="str">
        <f>IFERROR(VLOOKUP(D26,DB!A:F,6,0),"")</f>
        <v/>
      </c>
      <c r="J26" s="108" t="str">
        <f>IFERROR(VLOOKUP(D26,DB!A:G,7,0),"")</f>
        <v/>
      </c>
      <c r="K26" s="114"/>
      <c r="L26" s="110" t="str">
        <f>IFERROR(VLOOKUP(D26,DB!A:I,9,0),"")</f>
        <v/>
      </c>
    </row>
    <row r="27" spans="1:12" ht="15" customHeight="1">
      <c r="A27" s="115"/>
      <c r="B27" s="115" t="str">
        <f>IFERROR(VLOOKUP(D27,DB!A:K,11,0),"")</f>
        <v/>
      </c>
      <c r="C27" s="116"/>
      <c r="D27" s="117"/>
      <c r="E27" s="118"/>
      <c r="F27" s="119"/>
      <c r="G27" s="120">
        <f ca="1">IFERROR(NOW()-F27,"")</f>
        <v>45967.646145254628</v>
      </c>
      <c r="H27" s="119"/>
      <c r="I27" s="115" t="str">
        <f>IFERROR(VLOOKUP(D27,DB!A:F,6,0),"")</f>
        <v/>
      </c>
      <c r="J27" s="115" t="str">
        <f>IFERROR(VLOOKUP(D27,DB!A:G,7,0),"")</f>
        <v/>
      </c>
      <c r="K27" s="121"/>
      <c r="L27" s="117" t="str">
        <f>IFERROR(VLOOKUP(D27,DB!A:I,9,0),"")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1"/>
  <sheetViews>
    <sheetView workbookViewId="0">
      <selection activeCell="K16" sqref="K1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75.814085069439898</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39100</v>
      </c>
      <c r="F3" s="38">
        <v>45926.188877314817</v>
      </c>
      <c r="G3" s="130">
        <f t="shared" ref="G3" ca="1" si="0">IFERROR(NOW()-F3,"")</f>
        <v>41.457267939811572</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39100</v>
      </c>
      <c r="F4" s="139">
        <v>45948.661111111112</v>
      </c>
      <c r="G4" s="140">
        <f ca="1">IFERROR(NOW()-F4,"")</f>
        <v>18.985034143515804</v>
      </c>
      <c r="H4" s="139">
        <v>45948.661111111112</v>
      </c>
      <c r="I4" s="138" t="str">
        <f>IFERROR(VLOOKUP(D4,DB!A:F,6,0),"")</f>
        <v>SCECO</v>
      </c>
      <c r="J4" s="138" t="str">
        <f>IFERROR(VLOOKUP(D4,DB!A:G,7,0),"")</f>
        <v>Dead</v>
      </c>
      <c r="K4" s="138" t="s">
        <v>39126</v>
      </c>
      <c r="L4" s="138" t="str">
        <f>IFERROR(VLOOKUP(D4,DB!A:I,9,0),"")</f>
        <v>Latis</v>
      </c>
    </row>
    <row r="5" spans="1:13" ht="15">
      <c r="A5" s="138" t="s">
        <v>39127</v>
      </c>
      <c r="B5" s="138" t="str">
        <f>IFERROR(VLOOKUP(D5,DB!A:K,11,0),"")</f>
        <v>R5</v>
      </c>
      <c r="C5" s="138"/>
      <c r="D5" s="138" t="s">
        <v>32886</v>
      </c>
      <c r="E5" s="138" t="s">
        <v>39100</v>
      </c>
      <c r="F5" s="139">
        <v>45967.602881944447</v>
      </c>
      <c r="G5" s="140">
        <f ca="1">IFERROR(NOW()-F5,"")</f>
        <v>4.3263310180918779E-2</v>
      </c>
      <c r="H5" s="139">
        <v>45967.589178240742</v>
      </c>
      <c r="I5" s="138" t="str">
        <f>IFERROR(VLOOKUP(D5,DB!A:F,6,0),"")</f>
        <v>SCECO</v>
      </c>
      <c r="J5" s="138" t="str">
        <f>IFERROR(VLOOKUP(D5,DB!A:G,7,0),"")</f>
        <v>Good</v>
      </c>
      <c r="K5" s="138" t="s">
        <v>39128</v>
      </c>
      <c r="L5" s="138" t="str">
        <f>IFERROR(VLOOKUP(D5,DB!A:I,9,0),"")</f>
        <v>Latis</v>
      </c>
    </row>
    <row r="6" spans="1:13" ht="15">
      <c r="A6" s="138"/>
      <c r="B6" s="138" t="str">
        <f>IFERROR(VLOOKUP(D6,DB!A:K,11,0),"")</f>
        <v/>
      </c>
      <c r="C6" s="138"/>
      <c r="D6" s="138"/>
      <c r="E6" s="138"/>
      <c r="F6" s="139"/>
      <c r="G6" s="140">
        <f ca="1">IFERROR(NOW()-F6,"")</f>
        <v>45967.646145254628</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45967.646145254628</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45967.646145254628</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45967.646145254628</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45967.646145254628</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45967.646145254628</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45967.646145254628</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45967.646145254628</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45967.646145254628</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45967.646145254628</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45967.646145254628</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45967.646145254628</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45967.646145254628</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45967.646145254628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45967.646145254628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45967.646145254628</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45967.646145254628</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45967.646145254628</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45967.646145254628</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45967.646145254628</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45967.646145254628</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45967.646145254628</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45967.646145254628</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45967.646145254628</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45967.646145254628</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45967.646145254628</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45967.646145254628</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45967.646145254628</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45967.646145254628</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45967.646145254628</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45967.646145254628</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45967.646145254628</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45967.646145254628</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45967.646145254628</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45967.646145254628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45967.646145254628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45967.646145254628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45967.646145254628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45967.646145254628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45967.646145254628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45967.646145254628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45967.646145254628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45967.646145254628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45967.646145254628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45967.646145254628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45967.646145254628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45967.646145254628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45967.646145254628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45967.646145254628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45967.646145254628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45967.646145254628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45967.646145254628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45967.646145254628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45967.646145254628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45967.646145254628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45967.646145254628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45967.646145254628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45967.646145254628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45967.646145254628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45967.646145254628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45967.646145254628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45967.646145254628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45967.646145254628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45967.646145254628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45967.646145254628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45967.646145254628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45967.646145254628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45967.646145254628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45967.646145254628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45967.646145254628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45967.646145254628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45967.646145254628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45967.646145254628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45967.646145254628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45967.646145254628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45967.646145254628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45967.646145254628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45967.646145254628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45967.646145254628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45967.646145254628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45967.646145254628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45967.646145254628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45967.646145254628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45967.646145254628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45967.646145254628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45967.646145254628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45967.646145254628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45967.646145254628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45967.646145254628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45967.646145254628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45967.646145254628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45967.646145254628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45967.646145254628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45967.646145254628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45967.646145254628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45967.646145254628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45967.646145254628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45967.646145254628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45967.646145254628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45967.646145254628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45967.646145254628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45967.646145254628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45967.646145254628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45967.646145254628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45967.646145254628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45967.646145254628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45967.646145254628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45967.646145254628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45967.646145254628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45967.646145254628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45967.646145254628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45967.646145254628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45967.646145254628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45967.646145254628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45967.646145254628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45967.646145254628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45967.646145254628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45967.646145254628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45967.646145254628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45967.646145254628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45967.646145254628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45967.646145254628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45967.646145254628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45967.646145254628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45967.646145254628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45967.646145254628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45967.646145254628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45967.646145254628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45967.646145254628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45967.646145254628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45967.646145254628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45967.646145254628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45967.646145254628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45967.646145254628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45967.646145254628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45967.646145254628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45967.646145254628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45967.646145254628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45967.646145254628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45967.646145254628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45967.646145254628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45967.646145254628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45967.646145254628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45967.646145254628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45967.646145254628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45967.646145254628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45967.646145254628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45967.646145254628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45967.646145254628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45967.646145254628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45967.646145254628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45967.646145254628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45967.646145254628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45967.646145254628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45967.646145254628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45967.646145254628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45967.646145254628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45967.646145254628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45967.646145254628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45967.646145254628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45967.646145254628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45967.646145254628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45967.646145254628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45967.646145254628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45967.646145254628</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45967.646145254628</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45967.646145254628</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45967.646145254628</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45967.646145254628</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45967.646145254628</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45967.646145254628</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45967.646145254628</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45967.646145254628</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45967.646145254628</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45967.646145254628</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45967.646145254628</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45967.646145254628</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45967.646145254628</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45967.646145254628</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45967.646145254628</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45967.646145254628</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45967.646145254628</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45967.646145254628</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45967.646145254628</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45967.646145254628</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45967.646145254628</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45967.646145254628</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45967.646145254628</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45967.646145254628</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45967.646145254628</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45967.646145254628</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45967.646145254628</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45967.646145254628</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45967.646145254628</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45967.646145254628</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45967.646145254628</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45967.646145254628</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45967.646145254628</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45967.646145254628</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45967.646145254628</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45967.646145254628</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45967.646145254628</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45967.646145254628</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45967.646145254628</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45967.646145254628</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45967.646145254628</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45967.646145254628</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45967.646145254628</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45967.646145254628</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45967.646145254628</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45967.646145254628</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45967.646145254628</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45967.646145254628</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45967.646145254628</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45967.646145254628</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45967.646145254628</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45967.646145254628</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45967.646145254628</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45967.646145254628</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45967.646145254628</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45967.646145254628</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45967.646145254628</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45967.646145254628</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45967.646145254628</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45967.646145254628</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45967.646145254628</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45967.646145254628</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45967.646145254628</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45967.646145254628</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45967.646145254628</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45967.646145254628</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45967.646145254628</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45967.646145254628</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45967.646145254628</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45967.646145254628</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45967.646145254628</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45967.646145254628</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45967.646145254628</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45967.646145254628</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45967.646145254628</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45967.646145254628</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45967.646145254628</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45967.646145254628</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45967.646145254628</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45967.646145254628</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45967.646145254628</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45967.646145254628</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45967.646145254628</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45967.646145254628</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45967.646145254628</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45967.646145254628</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45967.646145254628</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45967.646145254628</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45967.646145254628</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45967.646145254628</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45967.646145254628</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45967.646145254628</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45967.646145254628</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45967.646145254628</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45967.646145254628</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45967.646145254628</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45967.646145254628</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45967.646145254628</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45967.646145254628</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45967.646145254628</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45967.646145254628</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45967.646145254628</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45967.646145254628</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45967.646145254628</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45967.646145254628</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45967.646145254628</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45967.646145254628</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45967.646145254628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45967.646145254628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45967.646145254628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45967.646145254628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45967.646145254628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45967.646145254628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45967.646145254628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45967.646145254628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45967.646145254628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45967.646145254628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45967.646145254628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45967.646145254628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45967.646145254628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45967.646145254628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45967.646145254628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45967.646145254628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45967.646145254628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45967.646145254628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45967.646145254628</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40" ht="15"/>
    <row r="1241"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45967.646145254628</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45967.646145254628</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45967.646145254628</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45967.646145254628</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45967.646145254628</v>
      </c>
      <c r="H6" s="158" t="s">
        <v>39108</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45967.646145254628</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45967.646145254628</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45967.646145254628</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45967.646145254628</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45967.646145254628</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45967.646145254628</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45967.646145254628</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45967.646145254628</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45967.646145254628</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45967.646145254628</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45967.646145254628</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45967.646145254628</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39109</v>
      </c>
      <c r="D19" s="61"/>
      <c r="E19" s="61"/>
      <c r="F19" s="156"/>
      <c r="G19" s="157">
        <f ca="1">IFERROR(NOW()-F19,"-")</f>
        <v>45967.646145254628</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45967.646145254628</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45967.646145254628</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45967.646145254628</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45967.646145254628</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45967.646145254628</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45967.646145254628</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45967.646145254628</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45967.646145254628</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45967.646145254628</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45967.646145254628</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45967.646145254628</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45967.646145254628</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45967.646145254628</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45967.646145254628</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45967.646145254628</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45967.646145254628</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45967.646145254628</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2025-11-06T12:30:49Z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