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441" documentId="120_S{2AC9BD13-BADA-5192-A53E-5A8FF88502F6}" xr6:coauthVersionLast="47" xr6:coauthVersionMax="47" xr10:uidLastSave="{F98D85D5-950C-41B1-9295-6CBA47EDF49D}"/>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6" i="4" l="1"/>
  <c r="B67" i="4"/>
  <c r="B68" i="4"/>
  <c r="B69" i="4"/>
  <c r="I66" i="4"/>
  <c r="I67" i="4"/>
  <c r="I68" i="4"/>
  <c r="I69" i="4"/>
  <c r="J66" i="4"/>
  <c r="J67" i="4"/>
  <c r="J68" i="4"/>
  <c r="J69" i="4"/>
  <c r="L66" i="4"/>
  <c r="L67" i="4"/>
  <c r="L68" i="4"/>
  <c r="L6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B63" i="4"/>
  <c r="B64" i="4"/>
  <c r="B65" i="4"/>
  <c r="I63" i="4"/>
  <c r="I64" i="4"/>
  <c r="I65" i="4"/>
  <c r="J63" i="4"/>
  <c r="J64" i="4"/>
  <c r="J65" i="4"/>
  <c r="L63" i="4"/>
  <c r="L64" i="4"/>
  <c r="L65" i="4"/>
  <c r="B16" i="1"/>
  <c r="B2" i="3"/>
  <c r="G2" i="3"/>
  <c r="I2" i="3"/>
  <c r="J2" i="3"/>
  <c r="L2" i="3"/>
  <c r="B3" i="3"/>
  <c r="G3" i="3"/>
  <c r="I3" i="3"/>
  <c r="J3" i="3"/>
  <c r="L3" i="3"/>
  <c r="B4" i="3"/>
  <c r="G4" i="3"/>
  <c r="I4" i="3"/>
  <c r="J4" i="3"/>
  <c r="L4" i="3"/>
  <c r="J5" i="1"/>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3" i="9"/>
  <c r="B14" i="9"/>
  <c r="B15" i="9"/>
  <c r="B16" i="9"/>
  <c r="B17" i="9"/>
  <c r="B18" i="9"/>
  <c r="B19" i="9"/>
  <c r="B20" i="9"/>
  <c r="B21" i="9"/>
  <c r="B22" i="9"/>
  <c r="B23" i="9"/>
  <c r="B24" i="9"/>
  <c r="B25" i="9"/>
  <c r="B26" i="9"/>
  <c r="B27" i="9"/>
  <c r="B28" i="9"/>
  <c r="B29" i="9"/>
  <c r="B30" i="9"/>
  <c r="B31" i="9"/>
  <c r="B32" i="9"/>
  <c r="G13" i="9"/>
  <c r="G14" i="9"/>
  <c r="G15" i="9"/>
  <c r="G16" i="9"/>
  <c r="G17" i="9"/>
  <c r="G18" i="9"/>
  <c r="G19" i="9"/>
  <c r="G20" i="9"/>
  <c r="G21" i="9"/>
  <c r="G22" i="9"/>
  <c r="G23" i="9"/>
  <c r="G24" i="9"/>
  <c r="G25" i="9"/>
  <c r="G26" i="9"/>
  <c r="G27" i="9"/>
  <c r="G28" i="9"/>
  <c r="G29" i="9"/>
  <c r="G30" i="9"/>
  <c r="G31" i="9"/>
  <c r="G32" i="9"/>
  <c r="I13" i="9"/>
  <c r="I14" i="9"/>
  <c r="I15" i="9"/>
  <c r="I16" i="9"/>
  <c r="I17" i="9"/>
  <c r="I18" i="9"/>
  <c r="I19" i="9"/>
  <c r="I20" i="9"/>
  <c r="I21" i="9"/>
  <c r="I22" i="9"/>
  <c r="I23" i="9"/>
  <c r="I24" i="9"/>
  <c r="I25" i="9"/>
  <c r="I26" i="9"/>
  <c r="I27" i="9"/>
  <c r="I28" i="9"/>
  <c r="I29" i="9"/>
  <c r="I30" i="9"/>
  <c r="I31" i="9"/>
  <c r="I32" i="9"/>
  <c r="L13" i="9"/>
  <c r="L14" i="9"/>
  <c r="L15" i="9"/>
  <c r="L16" i="9"/>
  <c r="L17" i="9"/>
  <c r="L18" i="9"/>
  <c r="L19" i="9"/>
  <c r="L20" i="9"/>
  <c r="L21" i="9"/>
  <c r="L22" i="9"/>
  <c r="L23" i="9"/>
  <c r="L24" i="9"/>
  <c r="L25" i="9"/>
  <c r="L26" i="9"/>
  <c r="L27" i="9"/>
  <c r="L28" i="9"/>
  <c r="L29" i="9"/>
  <c r="L30" i="9"/>
  <c r="L31" i="9"/>
  <c r="L32" i="9"/>
  <c r="J13" i="9"/>
  <c r="J14" i="9"/>
  <c r="J15" i="9"/>
  <c r="J16" i="9"/>
  <c r="J17" i="9"/>
  <c r="J18" i="9"/>
  <c r="J19" i="9"/>
  <c r="J20" i="9"/>
  <c r="J21" i="9"/>
  <c r="J22" i="9"/>
  <c r="J23" i="9"/>
  <c r="J24" i="9"/>
  <c r="J25" i="9"/>
  <c r="J26" i="9"/>
  <c r="J27" i="9"/>
  <c r="J28" i="9"/>
  <c r="J29" i="9"/>
  <c r="J30" i="9"/>
  <c r="J31" i="9"/>
  <c r="J32" i="9"/>
  <c r="L2" i="9"/>
  <c r="L3" i="9"/>
  <c r="L4" i="9"/>
  <c r="L5" i="9"/>
  <c r="L6" i="9"/>
  <c r="L7" i="9"/>
  <c r="L8" i="9"/>
  <c r="L9" i="9"/>
  <c r="L10" i="9"/>
  <c r="L11" i="9"/>
  <c r="L12" i="9"/>
  <c r="J2" i="9"/>
  <c r="J3" i="9"/>
  <c r="J4" i="9"/>
  <c r="J5" i="9"/>
  <c r="J6" i="9"/>
  <c r="J7" i="9"/>
  <c r="J8" i="9"/>
  <c r="J9" i="9"/>
  <c r="J10" i="9"/>
  <c r="J11" i="9"/>
  <c r="J12" i="9"/>
  <c r="I2" i="9"/>
  <c r="I3" i="9"/>
  <c r="I4" i="9"/>
  <c r="I5" i="9"/>
  <c r="I6" i="9"/>
  <c r="I7" i="9"/>
  <c r="I8" i="9"/>
  <c r="I9" i="9"/>
  <c r="I10" i="9"/>
  <c r="I11" i="9"/>
  <c r="I12" i="9"/>
  <c r="B2" i="9"/>
  <c r="B3" i="9"/>
  <c r="B4" i="9"/>
  <c r="B5" i="9"/>
  <c r="B6" i="9"/>
  <c r="B7" i="9"/>
  <c r="B8" i="9"/>
  <c r="B9" i="9"/>
  <c r="B10" i="9"/>
  <c r="B11" i="9"/>
  <c r="B12" i="9"/>
  <c r="G2" i="9"/>
  <c r="G3" i="9"/>
  <c r="G4" i="9"/>
  <c r="G5" i="9"/>
  <c r="G6" i="9"/>
  <c r="G7" i="9"/>
  <c r="G8" i="9"/>
  <c r="G9" i="9"/>
  <c r="G10" i="9"/>
  <c r="G11" i="9"/>
  <c r="G12" i="9"/>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56" i="4"/>
  <c r="I56" i="4"/>
  <c r="J56" i="4"/>
  <c r="L56" i="4"/>
  <c r="B57" i="4"/>
  <c r="I57" i="4"/>
  <c r="J57" i="4"/>
  <c r="L57" i="4"/>
  <c r="B58" i="4"/>
  <c r="I58" i="4"/>
  <c r="J58" i="4"/>
  <c r="L58" i="4"/>
  <c r="B59" i="4"/>
  <c r="I59" i="4"/>
  <c r="J59" i="4"/>
  <c r="L59" i="4"/>
  <c r="B60" i="4"/>
  <c r="I60" i="4"/>
  <c r="J60" i="4"/>
  <c r="L60" i="4"/>
  <c r="B61" i="4"/>
  <c r="I61" i="4"/>
  <c r="J61" i="4"/>
  <c r="L61" i="4"/>
  <c r="B62" i="4"/>
  <c r="I62" i="4"/>
  <c r="J62" i="4"/>
  <c r="L62" i="4"/>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B3" i="1"/>
  <c r="B4" i="1"/>
  <c r="B5" i="1"/>
  <c r="B6" i="1"/>
  <c r="B7" i="1"/>
  <c r="B8" i="1"/>
  <c r="B9" i="1"/>
  <c r="B10" i="1"/>
  <c r="B11" i="1"/>
  <c r="B12" i="1"/>
  <c r="B13" i="1"/>
  <c r="B14" i="1"/>
  <c r="B15"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<sst xmlns="http://schemas.openxmlformats.org/spreadsheetml/2006/main" count="180281" uniqueCount="39124">
  <si>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</si>
  <si>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</si>
  <si>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</si>
  <si>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</si>
  <si>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</si>
  <si>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</si>
  <si>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</si>
  <si>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</si>
  <si>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</si>
  <si>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</si>
  <si>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</si>
  <si>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</si>
  <si>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</si>
  <si>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</si>
  <si>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</si>
  <si>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</si>
  <si>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</si>
  <si>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</si>
  <si>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</si>
  <si>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</si>
  <si>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</si>
  <si>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</si>
  <si>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</si>
  <si>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</si>
  <si>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</si>
  <si>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</si>
  <si>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</si>
  <si>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</si>
  <si>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</si>
  <si>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</si>
  <si>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</si>
  <si>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</si>
  <si>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</si>
  <si>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</si>
  <si>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</si>
  <si>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</si>
  <si>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</si>
  <si>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</si>
  <si>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</si>
  <si>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</si>
  <si>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</si>
  <si>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</si>
  <si>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</si>
  <si>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</si>
  <si>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</si>
  <si>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</si>
  <si>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</si>
  <si>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</si>
  <si>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</si>
  <si>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</si>
  <si>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</si>
  <si>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</si>
  <si>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</si>
  <si>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</si>
  <si>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</si>
  <si>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</si>
  <si>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</si>
  <si>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</si>
  <si>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</si>
  <si>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</si>
  <si>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</si>
  <si>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</si>
  <si>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</si>
  <si>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</si>
  <si>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</si>
  <si>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</si>
  <si>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</si>
  <si>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</si>
  <si>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</si>
  <si>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</si>
  <si>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</si>
  <si>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</si>
  <si>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</si>
  <si>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</si>
  <si>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</si>
  <si>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</si>
  <si>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</si>
  <si>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</si>
  <si>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</si>
  <si>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</si>
  <si>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</si>
  <si>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</si>
  <si>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</si>
  <si>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</si>
  <si>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</si>
  <si>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</si>
  <si>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</si>
  <si>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</si>
  <si>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</si>
  <si>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</si>
  <si>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</si>
  <si>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</si>
  <si>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</si>
  <si>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</si>
  <si>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</si>
  <si>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</si>
  <si>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</si>
  <si>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</si>
  <si>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</si>
  <si>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</si>
  <si>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</si>
  <si>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</si>
  <si>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</si>
  <si>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</si>
  <si>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</si>
  <si>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</si>
  <si>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</si>
  <si>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</si>
  <si>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</si>
  <si>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</si>
  <si>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</si>
  <si>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</si>
  <si>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</si>
  <si>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</si>
  <si>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</si>
  <si>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</si>
  <si>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</si>
  <si>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</si>
  <si>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</si>
  <si>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</si>
  <si>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</si>
  <si>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</si>
  <si>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</si>
  <si>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</si>
  <si>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</si>
  <si>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</si>
  <si>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</si>
  <si>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</si>
  <si>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</si>
  <si>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</si>
  <si>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</si>
  <si>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</si>
  <si>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</si>
  <si>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</si>
  <si>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</si>
  <si>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</si>
  <si>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</si>
  <si>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</si>
  <si>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</si>
  <si>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</si>
  <si>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</si>
  <si>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</si>
  <si>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</si>
  <si>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</si>
  <si>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</si>
  <si>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</si>
  <si>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</si>
  <si>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</si>
  <si>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</si>
  <si>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</si>
  <si>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</si>
  <si>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</si>
  <si>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</si>
  <si>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</si>
  <si>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</si>
  <si>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</si>
  <si>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</si>
  <si>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</si>
  <si>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</si>
  <si>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</si>
  <si>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</si>
  <si>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</si>
  <si>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</si>
  <si>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</si>
  <si>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</si>
  <si>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</si>
  <si>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</si>
  <si>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</si>
  <si>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</si>
  <si>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</si>
  <si>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</si>
  <si>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</si>
  <si>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</si>
  <si>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</si>
  <si>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</si>
  <si>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</si>
  <si>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</si>
  <si>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</si>
  <si>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</si>
  <si>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</si>
  <si>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</si>
  <si>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</si>
  <si>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</si>
  <si>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</si>
  <si>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</si>
  <si>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</si>
  <si>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</si>
  <si>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</si>
  <si>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</si>
  <si>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</si>
  <si>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</si>
  <si>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</si>
  <si>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</si>
  <si>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</si>
  <si>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</si>
  <si>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</si>
  <si>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</si>
  <si>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</si>
  <si>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</si>
  <si>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</si>
  <si>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</si>
  <si>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</si>
  <si>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</si>
  <si>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</si>
  <si>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</si>
  <si>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</si>
  <si>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</si>
  <si>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</si>
  <si>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</si>
  <si>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</si>
  <si>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</si>
  <si>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</si>
  <si>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</si>
  <si>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</si>
  <si>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</si>
  <si>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</si>
  <si>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</si>
  <si>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</si>
  <si>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</si>
  <si>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</si>
  <si>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</si>
  <si>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</si>
  <si>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</si>
  <si>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</si>
  <si>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</si>
  <si>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</si>
  <si>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</si>
  <si>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</si>
  <si>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</si>
  <si>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</si>
  <si>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</si>
  <si>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</si>
  <si>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</si>
  <si>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</si>
  <si>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</si>
  <si>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</si>
  <si>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</si>
  <si>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</si>
  <si>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</si>
  <si>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</si>
  <si>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</si>
  <si>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</si>
  <si>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</si>
  <si>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</si>
  <si>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</si>
  <si>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</si>
  <si>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</si>
  <si>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</si>
  <si>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</si>
  <si>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</si>
  <si>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</si>
  <si>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</si>
  <si>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</si>
  <si>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</si>
  <si>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</si>
  <si>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</si>
  <si>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</si>
  <si>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</si>
  <si>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</si>
  <si>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</si>
  <si>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</si>
  <si>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</si>
  <si>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</si>
  <si>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</si>
  <si>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</si>
  <si>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</si>
  <si>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</si>
  <si>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</si>
  <si>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</si>
  <si>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</si>
  <si>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</si>
  <si>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</si>
  <si>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</si>
  <si>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</si>
  <si>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</si>
  <si>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</si>
  <si>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</si>
  <si>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</si>
  <si>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</si>
  <si>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</si>
  <si>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</si>
  <si>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</si>
  <si>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</si>
  <si>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</si>
  <si>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</si>
  <si>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</si>
  <si>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</si>
  <si>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</si>
  <si>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</si>
  <si>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</si>
  <si>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</si>
  <si>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</si>
  <si>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</si>
  <si>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</si>
  <si>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</si>
  <si>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</si>
  <si>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</si>
  <si>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</si>
  <si>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</si>
  <si>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</si>
  <si>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</si>
  <si>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</si>
  <si>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</si>
  <si>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</si>
  <si>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</si>
  <si>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</si>
  <si>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</si>
  <si>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</si>
  <si>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</si>
  <si>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</si>
  <si>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</si>
  <si>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</si>
  <si>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</si>
  <si>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</si>
  <si>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</si>
  <si>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</si>
  <si>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</si>
  <si>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</si>
  <si>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</si>
  <si>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</si>
  <si>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</si>
  <si>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</si>
  <si>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</si>
  <si>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</si>
  <si>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</si>
  <si>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</si>
  <si>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</si>
  <si>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</si>
  <si>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</si>
  <si>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</si>
  <si>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</si>
  <si>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</si>
  <si>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</si>
  <si>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</si>
  <si>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</si>
  <si>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</si>
  <si>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</si>
  <si>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</si>
  <si>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</si>
  <si>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</si>
  <si>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</si>
  <si>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</si>
  <si>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</si>
  <si>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</si>
  <si>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</si>
  <si>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</si>
  <si>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</si>
  <si>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</si>
  <si>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</si>
  <si>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</si>
  <si>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</si>
  <si>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</si>
  <si>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</si>
  <si>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</si>
  <si>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</si>
  <si>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</si>
  <si>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</si>
  <si>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</si>
  <si>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</si>
  <si>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</si>
  <si>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</si>
  <si>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</si>
  <si>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</si>
  <si>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</si>
  <si>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</si>
  <si>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</si>
  <si>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</si>
  <si>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</si>
  <si>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</si>
  <si>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</si>
  <si>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</si>
  <si>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</si>
  <si>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</si>
  <si>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</si>
  <si>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</si>
  <si>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</si>
  <si>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</si>
  <si>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</si>
  <si>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</si>
  <si>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</si>
  <si>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</si>
  <si>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</si>
  <si>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</si>
  <si>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</si>
  <si>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</si>
  <si>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</si>
  <si>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</si>
  <si>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</si>
  <si>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</si>
  <si>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</si>
  <si>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</si>
  <si>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</si>
  <si>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</si>
  <si>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</si>
  <si>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</si>
  <si>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</si>
  <si>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</si>
  <si>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</si>
  <si>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</si>
  <si>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</si>
  <si>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</si>
  <si>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</si>
  <si>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</si>
  <si>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</si>
  <si>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</si>
  <si>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</si>
  <si>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</si>
  <si>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</si>
  <si>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</si>
  <si>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</si>
  <si>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</si>
  <si>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</si>
  <si>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</si>
  <si>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</si>
  <si>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</si>
  <si>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</si>
  <si>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</si>
  <si>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</si>
  <si>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</si>
  <si>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</si>
  <si>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</si>
  <si>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</si>
  <si>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</si>
  <si>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</si>
  <si>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</si>
  <si>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</si>
  <si>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</si>
  <si>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</si>
  <si>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</si>
  <si>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</si>
  <si>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</si>
  <si>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</si>
  <si>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</si>
  <si>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</si>
  <si>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</si>
  <si>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</si>
  <si>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</si>
  <si>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</si>
  <si>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</si>
  <si>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</si>
  <si>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</si>
  <si>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</si>
  <si>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</si>
  <si>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</si>
  <si>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</si>
  <si>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</si>
  <si>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</si>
  <si>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</si>
  <si>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</si>
  <si>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</si>
  <si>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</si>
  <si>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</si>
  <si>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</si>
  <si>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</si>
  <si>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</si>
  <si>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</si>
  <si>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</si>
  <si>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</si>
  <si>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</si>
  <si>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</si>
  <si>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</si>
  <si>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</si>
  <si>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</si>
  <si>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</si>
  <si>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</si>
  <si>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</si>
  <si>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</si>
  <si>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</si>
  <si>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</si>
  <si>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</si>
  <si>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</si>
  <si>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</si>
  <si>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</si>
  <si>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</si>
  <si>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</si>
  <si>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</si>
  <si>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</si>
  <si>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</si>
  <si>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</si>
  <si>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</si>
  <si>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</si>
  <si>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</si>
  <si>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</si>
  <si>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</si>
  <si>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</si>
  <si>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</si>
  <si>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</si>
  <si>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</si>
  <si>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</si>
  <si>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</si>
  <si>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</si>
  <si>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</si>
  <si>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</si>
  <si>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</si>
  <si>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</si>
  <si>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</si>
  <si>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</si>
  <si>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</si>
  <si>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</si>
  <si>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</si>
  <si>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</si>
  <si>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</si>
  <si>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</si>
  <si>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</si>
  <si>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</si>
  <si>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</si>
  <si>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</si>
  <si>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</si>
  <si>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</si>
  <si>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</si>
  <si>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</si>
  <si>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</si>
  <si>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</si>
  <si>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</si>
  <si>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</si>
  <si>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</si>
  <si>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</si>
  <si>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</si>
  <si>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</si>
  <si>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</si>
  <si>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</si>
  <si>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</si>
  <si>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</si>
  <si>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</si>
  <si>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</si>
  <si>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</si>
  <si>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</si>
  <si>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</si>
  <si>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</si>
  <si>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</si>
  <si>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</si>
  <si>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</si>
  <si>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</si>
  <si>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</si>
  <si>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</si>
  <si>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</si>
  <si>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</si>
  <si>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</si>
  <si>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</si>
  <si>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</si>
  <si>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</si>
  <si>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</si>
  <si>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</si>
  <si>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</si>
  <si>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</si>
  <si>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</si>
  <si>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</si>
  <si>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</si>
  <si>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</si>
  <si>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</si>
  <si>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</si>
  <si>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</si>
  <si>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</si>
  <si>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</si>
  <si>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</si>
  <si>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</si>
  <si>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</si>
  <si>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</si>
  <si>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</si>
  <si>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</si>
  <si>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</si>
  <si>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</si>
  <si>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</si>
  <si>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</si>
  <si>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</si>
  <si>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</si>
  <si>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</si>
  <si>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</si>
  <si>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</si>
  <si>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</si>
  <si>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</si>
  <si>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</si>
  <si>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</si>
  <si>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</si>
  <si>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</si>
  <si>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</si>
  <si>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</si>
  <si>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</si>
  <si>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</si>
  <si>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</si>
  <si>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</si>
  <si>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</si>
  <si>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</si>
  <si>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</si>
  <si>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</si>
  <si>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</si>
  <si>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</si>
  <si>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</si>
  <si>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</si>
  <si>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</si>
  <si>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</si>
  <si>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</si>
  <si>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</si>
  <si>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</si>
  <si>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</si>
  <si>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</si>
  <si>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</si>
  <si>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</si>
  <si>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</si>
  <si>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</si>
  <si>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</si>
  <si>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</si>
  <si>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</si>
  <si>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</si>
  <si>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</si>
  <si>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</si>
  <si>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</si>
  <si>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</si>
  <si>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</si>
  <si>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</si>
  <si>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</si>
  <si>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</si>
  <si>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</si>
  <si>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</si>
  <si>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</si>
  <si>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</si>
  <si>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</si>
  <si>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</si>
  <si>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</si>
  <si>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</si>
  <si>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</si>
  <si>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</si>
  <si>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</si>
  <si>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</si>
  <si>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</si>
  <si>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</si>
  <si>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</si>
  <si>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</si>
  <si>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</si>
  <si>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</si>
  <si>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</si>
  <si>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</si>
  <si>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</si>
  <si>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</si>
  <si>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</si>
  <si>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</si>
  <si>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</si>
  <si>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</si>
  <si>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</si>
  <si>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</si>
  <si>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</si>
  <si>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</si>
  <si>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</si>
  <si>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</si>
  <si>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</si>
  <si>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</si>
  <si>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</si>
  <si>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</si>
  <si>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</si>
  <si>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</si>
  <si>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</si>
  <si>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</si>
  <si>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</si>
  <si>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</si>
  <si>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</si>
  <si>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</si>
  <si>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</si>
  <si>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</si>
  <si>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</si>
  <si>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</si>
  <si>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</si>
  <si>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</si>
  <si>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</si>
  <si>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</si>
  <si>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</si>
  <si>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</si>
  <si>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</si>
  <si>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</si>
  <si>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</si>
  <si>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</si>
  <si>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</si>
  <si>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</si>
  <si>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</si>
  <si>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</si>
  <si>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</si>
  <si>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</si>
  <si>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</si>
  <si>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</si>
  <si>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</si>
  <si>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</si>
  <si>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</si>
  <si>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</si>
  <si>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</si>
  <si>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</si>
  <si>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</si>
  <si>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</si>
  <si>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</si>
  <si>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</si>
  <si>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</si>
  <si>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</si>
  <si>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</si>
  <si>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</si>
  <si>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</si>
  <si>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</si>
  <si>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</si>
  <si>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</si>
  <si>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</si>
  <si>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</si>
  <si>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</si>
  <si>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</si>
  <si>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</si>
  <si>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</si>
  <si>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</si>
  <si>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</si>
  <si>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</si>
  <si>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</si>
  <si>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</si>
  <si>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</si>
  <si>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</si>
  <si>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</si>
  <si>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</si>
  <si>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</si>
  <si>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</si>
  <si>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</si>
  <si>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</si>
  <si>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</si>
  <si>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</si>
  <si>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</si>
  <si>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</si>
  <si>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</si>
  <si>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</si>
  <si>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</si>
  <si>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</si>
  <si>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</si>
  <si>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</si>
  <si>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</si>
  <si>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</si>
  <si>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</si>
  <si>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</si>
  <si>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</si>
  <si>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</si>
  <si>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</si>
  <si>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</si>
  <si>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</si>
  <si>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</si>
  <si>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</si>
  <si>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</si>
  <si>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</si>
  <si>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</si>
  <si>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</si>
  <si>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</si>
  <si>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</si>
  <si>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</si>
  <si>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</si>
  <si>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</si>
  <si>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</si>
  <si>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</si>
  <si>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</si>
  <si>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</si>
  <si>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</si>
  <si>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</si>
  <si>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</si>
  <si>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</si>
  <si>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</si>
  <si>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</si>
  <si>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</si>
  <si>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</si>
  <si>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</si>
  <si>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</si>
  <si>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</si>
  <si>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</si>
  <si>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</si>
  <si>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</si>
  <si>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</si>
  <si>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</si>
  <si>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</si>
  <si>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</si>
  <si>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</si>
  <si>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</si>
  <si>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</si>
  <si>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</si>
  <si>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</si>
  <si>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</si>
  <si>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</si>
  <si>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</si>
  <si>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</si>
  <si>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</si>
  <si>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</si>
  <si>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</si>
  <si>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</si>
  <si>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</si>
  <si>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</si>
  <si>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</si>
  <si>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</si>
  <si>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</si>
  <si>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</si>
  <si>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</si>
  <si>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</si>
  <si>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</si>
  <si>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</si>
  <si>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</si>
  <si>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</si>
  <si>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</si>
  <si>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</si>
  <si>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</si>
  <si>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</si>
  <si>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</si>
  <si>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</si>
  <si>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</si>
  <si>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</si>
  <si>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</si>
  <si>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</si>
  <si>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</si>
  <si>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</si>
  <si>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</si>
  <si>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</si>
  <si>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</si>
  <si>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</si>
  <si>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</si>
  <si>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</si>
  <si>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</si>
  <si>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</si>
  <si>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</si>
  <si>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</si>
  <si>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</si>
  <si>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</si>
  <si>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</si>
  <si>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</si>
  <si>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</si>
  <si>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</si>
  <si>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</si>
  <si>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</si>
  <si>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</si>
  <si>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</si>
  <si>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</si>
  <si>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</si>
  <si>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</si>
  <si>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</si>
  <si>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</si>
  <si>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</si>
  <si>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</si>
  <si>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</si>
  <si>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</si>
  <si>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</si>
  <si>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</si>
  <si>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</si>
  <si>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</si>
  <si>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</si>
  <si>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</si>
  <si>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</si>
  <si>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</si>
  <si>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</si>
  <si>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</si>
  <si>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</si>
  <si>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</si>
  <si>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</si>
  <si>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</si>
  <si>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</si>
  <si>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</si>
  <si>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</si>
  <si>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</si>
  <si>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</si>
  <si>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</si>
  <si>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</si>
  <si>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</si>
  <si>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</si>
  <si>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</si>
  <si>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</si>
  <si>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</si>
  <si>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</si>
  <si>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</si>
  <si>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</si>
  <si>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</si>
  <si>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</si>
  <si>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</si>
  <si>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</si>
  <si>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</si>
  <si>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</si>
  <si>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</si>
  <si>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</si>
  <si>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</si>
  <si>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</si>
  <si>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</si>
  <si>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</si>
  <si>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</si>
  <si>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</si>
  <si>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</si>
  <si>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</si>
  <si>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</si>
  <si>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</si>
  <si>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</si>
  <si>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</si>
  <si>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</si>
  <si>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</si>
  <si>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</si>
  <si>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</si>
  <si>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</si>
  <si>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</si>
  <si>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</si>
  <si>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</si>
  <si>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</si>
  <si>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</si>
  <si>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</si>
  <si>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</si>
  <si>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</si>
  <si>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</si>
  <si>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</si>
  <si>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</si>
  <si>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</si>
  <si>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</si>
  <si>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</si>
  <si>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</si>
  <si>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</si>
  <si>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</si>
  <si>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</si>
  <si>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</si>
  <si>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</si>
  <si>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</si>
  <si>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</si>
  <si>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</si>
  <si>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</si>
  <si>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</si>
  <si>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</si>
  <si>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</si>
  <si>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</si>
  <si>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</si>
  <si>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</si>
  <si>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</si>
  <si>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</si>
  <si>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</si>
  <si>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</si>
  <si>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</si>
  <si>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</si>
  <si>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</si>
  <si>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</si>
  <si>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</si>
  <si>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</si>
  <si>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</si>
  <si>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</si>
  <si>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</si>
  <si>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</si>
  <si>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</si>
  <si>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</si>
  <si>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</si>
  <si>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</si>
  <si>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</si>
  <si>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</si>
  <si>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</si>
  <si>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</si>
  <si>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</si>
  <si>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</si>
  <si>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</si>
  <si>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</si>
  <si>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</si>
  <si>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</si>
  <si>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</si>
  <si>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</si>
  <si>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</si>
  <si>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</si>
  <si>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</si>
  <si>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</si>
  <si>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</si>
  <si>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</si>
  <si>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</si>
  <si>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</si>
  <si>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</si>
  <si>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</si>
  <si>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</si>
  <si>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</si>
  <si>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</si>
  <si>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</si>
  <si>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</si>
  <si>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</si>
  <si>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</si>
  <si>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</si>
  <si>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</si>
  <si>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</si>
  <si>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</si>
  <si>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</si>
  <si>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</si>
  <si>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</si>
  <si>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</si>
  <si>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</si>
  <si>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</si>
  <si>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</si>
  <si>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</si>
  <si>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</si>
  <si>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</si>
  <si>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</si>
  <si>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</si>
  <si>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</si>
  <si>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</si>
  <si>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</si>
  <si>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</si>
  <si>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</si>
  <si>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</si>
  <si>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</si>
  <si>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</si>
  <si>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</si>
  <si>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</si>
  <si>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</si>
  <si>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</si>
  <si>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</si>
  <si>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</si>
  <si>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</si>
  <si>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</si>
  <si>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</si>
  <si>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</si>
  <si>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</si>
  <si>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</si>
  <si>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</si>
  <si>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</si>
  <si>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</si>
  <si>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</si>
  <si>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</si>
  <si>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</si>
  <si>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</si>
  <si>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</si>
  <si>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</si>
  <si>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</si>
  <si>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</si>
  <si>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</si>
  <si>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</si>
  <si>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</si>
  <si>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</si>
  <si>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</si>
  <si>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</si>
  <si>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</si>
  <si>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</si>
  <si>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</si>
  <si>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</si>
  <si>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</si>
  <si>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</si>
  <si>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</si>
  <si>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</si>
  <si>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</si>
  <si>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</si>
  <si>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</si>
  <si>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</si>
  <si>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</si>
  <si>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</si>
  <si>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</si>
  <si>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</si>
  <si>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</si>
  <si>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</si>
  <si>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</si>
  <si>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</si>
  <si>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</si>
  <si>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</si>
  <si>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</si>
  <si>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</si>
  <si>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</si>
  <si>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</si>
  <si>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</si>
  <si>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</si>
  <si>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</si>
  <si>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</si>
  <si>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</si>
  <si>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</si>
  <si>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</si>
  <si>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</si>
  <si>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</si>
  <si>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</si>
  <si>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</si>
  <si>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</si>
  <si>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</si>
  <si>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</si>
  <si>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</si>
  <si>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</si>
  <si>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</si>
  <si>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</si>
  <si>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</si>
  <si>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</si>
  <si>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</si>
  <si>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</si>
  <si>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</si>
  <si>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</si>
  <si>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</si>
  <si>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</si>
  <si>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</si>
  <si>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</si>
  <si>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</si>
  <si>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</si>
  <si>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</si>
  <si>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</si>
  <si>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</si>
  <si>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</si>
  <si>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</si>
  <si>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</si>
  <si>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</si>
  <si>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</si>
  <si>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</si>
  <si>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</si>
  <si>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</si>
  <si>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</si>
  <si>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</si>
  <si>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</si>
  <si>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</si>
  <si>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</si>
  <si>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</si>
  <si>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</si>
  <si>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</si>
  <si>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</si>
  <si>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</si>
  <si>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</si>
  <si>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</si>
  <si>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</si>
  <si>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</si>
  <si>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</si>
  <si>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</si>
  <si>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</si>
  <si>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</si>
  <si>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</si>
  <si>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</si>
  <si>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</si>
  <si>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</si>
  <si>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</si>
  <si>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</si>
  <si>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</si>
  <si>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</si>
  <si>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</si>
  <si>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</si>
  <si>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</si>
  <si>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</si>
  <si>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</si>
  <si>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</si>
  <si>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</si>
  <si>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</si>
  <si>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</si>
  <si>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</si>
  <si>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</si>
  <si>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</si>
  <si>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</si>
  <si>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</si>
  <si>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</si>
  <si>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</si>
  <si>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</si>
  <si>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</si>
  <si>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</si>
  <si>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</si>
  <si>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</si>
  <si>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</si>
  <si>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</si>
  <si>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</si>
  <si>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</si>
  <si>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</si>
  <si>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</si>
  <si>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</si>
  <si>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</si>
  <si>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</si>
  <si>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</si>
  <si>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</si>
  <si>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</si>
  <si>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</si>
  <si>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</si>
  <si>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</si>
  <si>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</si>
  <si>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</si>
  <si>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</si>
  <si>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</si>
  <si>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</si>
  <si>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</si>
  <si>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</si>
  <si>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</si>
  <si>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</si>
  <si>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</si>
  <si>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</si>
  <si>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</si>
  <si>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</si>
  <si>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</si>
  <si>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</si>
  <si>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</si>
  <si>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</si>
  <si>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</si>
  <si>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</si>
  <si>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</si>
  <si>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</si>
  <si>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</si>
  <si>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</si>
  <si>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</si>
  <si>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</si>
  <si>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</si>
  <si>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</si>
  <si>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</si>
  <si>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</si>
  <si>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</si>
  <si>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</si>
  <si>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</si>
  <si>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</si>
  <si>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</si>
  <si>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</si>
  <si>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</si>
  <si>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</si>
  <si>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</si>
  <si>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</si>
  <si>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</si>
  <si>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</si>
  <si>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</si>
  <si>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</si>
  <si>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</si>
  <si>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</si>
  <si>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</si>
  <si>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</si>
  <si>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</si>
  <si>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</si>
  <si>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</si>
  <si>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</si>
  <si>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</si>
  <si>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</si>
  <si>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</si>
  <si>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</si>
  <si>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</si>
  <si>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</si>
  <si>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</si>
  <si>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</si>
  <si>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</si>
  <si>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</si>
  <si>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</si>
  <si>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</si>
  <si>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</si>
  <si>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</si>
  <si>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</si>
  <si>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</si>
  <si>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</si>
  <si>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</si>
  <si>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</si>
  <si>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</si>
  <si>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</si>
  <si>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</si>
  <si>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</si>
  <si>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</si>
  <si>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</si>
  <si>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</si>
  <si>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</si>
  <si>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</si>
  <si>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</si>
  <si>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</si>
  <si>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</si>
  <si>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</si>
  <si>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</si>
  <si>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</si>
  <si>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</si>
  <si>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</si>
  <si>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</si>
  <si>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</si>
  <si>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</si>
  <si>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</si>
  <si>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</si>
  <si>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</si>
  <si>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</si>
  <si>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</si>
  <si>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</si>
  <si>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</si>
  <si>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</si>
  <si>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</si>
  <si>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</si>
  <si>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</si>
  <si>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</si>
  <si>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</si>
  <si>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</si>
  <si>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</si>
  <si>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</si>
  <si>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</si>
  <si>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</si>
  <si>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</si>
  <si>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</si>
  <si>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</si>
  <si>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</si>
  <si>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</si>
  <si>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</si>
  <si>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</si>
  <si>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</si>
  <si>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</si>
  <si>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</si>
  <si>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</si>
  <si>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</si>
  <si>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</si>
  <si>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</si>
  <si>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</si>
  <si>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</si>
  <si>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</si>
  <si>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</si>
  <si>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</si>
  <si>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</si>
  <si>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</si>
  <si>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</si>
  <si>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</si>
  <si>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</si>
  <si>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</si>
  <si>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</si>
  <si>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</si>
  <si>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</si>
  <si>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</si>
  <si>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</si>
  <si>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</si>
  <si>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</si>
  <si>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</si>
  <si>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</si>
  <si>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</si>
  <si>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</si>
  <si>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</si>
  <si>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</si>
  <si>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</si>
  <si>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</si>
  <si>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</si>
  <si>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</si>
  <si>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</si>
  <si>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</si>
  <si>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</si>
  <si>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</si>
  <si>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</si>
  <si>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</si>
  <si>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</si>
  <si>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</si>
  <si>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</si>
  <si>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</si>
  <si>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</si>
  <si>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</si>
  <si>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</si>
  <si>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</si>
  <si>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</si>
  <si>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</si>
  <si>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</si>
  <si>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</si>
  <si>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</si>
  <si>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</si>
  <si>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</si>
  <si>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</si>
  <si>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</si>
  <si>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</si>
  <si>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</si>
  <si>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</si>
  <si>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</si>
  <si>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</si>
  <si>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</si>
  <si>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</si>
  <si>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</si>
  <si>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</si>
  <si>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</si>
  <si>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</si>
  <si>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</si>
  <si>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</si>
  <si>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</si>
  <si>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</si>
  <si>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</si>
  <si>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</si>
  <si>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</si>
  <si>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</si>
  <si>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</si>
  <si>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</si>
  <si>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</si>
  <si>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</si>
  <si>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</si>
  <si>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</si>
  <si>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</si>
  <si>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</si>
  <si>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</si>
  <si>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</si>
  <si>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</si>
  <si>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</si>
  <si>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</si>
  <si>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</si>
  <si>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</si>
  <si>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</si>
  <si>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</si>
  <si>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</si>
  <si>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</si>
  <si>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</si>
  <si>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</si>
  <si>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</si>
  <si>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</si>
  <si>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</si>
  <si>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</si>
  <si>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</si>
  <si>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</si>
  <si>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</si>
  <si>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</si>
  <si>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</si>
  <si>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</si>
  <si>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</si>
  <si>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</si>
  <si>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</si>
  <si>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</si>
  <si>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</si>
  <si>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</si>
  <si>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</si>
  <si>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</si>
  <si>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</si>
  <si>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</si>
  <si>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</si>
  <si>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</si>
  <si>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</si>
  <si>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</si>
  <si>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</si>
  <si>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</si>
  <si>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</si>
  <si>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</si>
  <si>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</si>
  <si>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</si>
  <si>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</si>
  <si>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</si>
  <si>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</si>
  <si>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</si>
  <si>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</si>
  <si>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</si>
  <si>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</si>
  <si>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</si>
  <si>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</si>
  <si>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</si>
  <si>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</si>
  <si>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</si>
  <si>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</si>
  <si>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</si>
  <si>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</si>
  <si>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</si>
  <si>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</si>
  <si>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</si>
  <si>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</si>
  <si>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</si>
  <si>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</si>
  <si>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</si>
  <si>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</si>
  <si>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</si>
  <si>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</si>
  <si>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</si>
  <si>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</si>
  <si>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</si>
  <si>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</si>
  <si>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</si>
  <si>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</si>
  <si>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</si>
  <si>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</si>
  <si>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</si>
  <si>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</si>
  <si>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</si>
  <si>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</si>
  <si>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</si>
  <si>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</si>
  <si>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</si>
  <si>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</si>
  <si>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</si>
  <si>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</si>
  <si>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</si>
  <si>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</si>
  <si>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</si>
  <si>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</si>
  <si>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</si>
  <si>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</si>
  <si>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</si>
  <si>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</si>
  <si>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</si>
  <si>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</si>
  <si>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</si>
  <si>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</si>
  <si>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</si>
  <si>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</si>
  <si>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</si>
  <si>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</si>
  <si>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</si>
  <si>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</si>
  <si>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</si>
  <si>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</si>
  <si>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</si>
  <si>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</si>
  <si>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</si>
  <si>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</si>
  <si>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</si>
  <si>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</si>
  <si>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</si>
  <si>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</si>
  <si>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</si>
  <si>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</si>
  <si>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</si>
  <si>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</si>
  <si>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</si>
  <si>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</si>
  <si>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</si>
  <si>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</si>
  <si>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</si>
  <si>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</si>
  <si>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</si>
  <si>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</si>
  <si>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</si>
  <si>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</si>
  <si>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</si>
  <si>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</si>
  <si>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</si>
  <si>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</si>
  <si>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</si>
  <si>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</si>
  <si>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</si>
  <si>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</si>
  <si>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</si>
  <si>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</si>
  <si>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</si>
  <si>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</si>
  <si>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</si>
  <si>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</si>
  <si>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</si>
  <si>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</si>
  <si>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</si>
  <si>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</si>
  <si>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</si>
  <si>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</si>
  <si>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</si>
  <si>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</si>
  <si>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</si>
  <si>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</si>
  <si>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</si>
  <si>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</si>
  <si>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</si>
  <si>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</si>
  <si>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</si>
  <si>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</si>
  <si>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</si>
  <si>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</si>
  <si>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</si>
  <si>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</si>
  <si>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</si>
  <si>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</si>
  <si>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</si>
  <si>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</si>
  <si>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</si>
  <si>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</si>
  <si>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</si>
  <si>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</si>
  <si>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</si>
  <si>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</si>
  <si>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</si>
  <si>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</si>
  <si>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</si>
  <si>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</si>
  <si>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</si>
  <si>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</si>
  <si>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</si>
  <si>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</si>
  <si>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</si>
  <si>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</si>
  <si>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</si>
  <si>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</si>
  <si>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</si>
  <si>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</si>
  <si>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</si>
  <si>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</si>
  <si>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</si>
  <si>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</si>
  <si>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</si>
  <si>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</si>
  <si>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</si>
  <si>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</si>
  <si>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</si>
  <si>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</si>
  <si>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</si>
  <si>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</si>
  <si>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</si>
  <si>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</si>
  <si>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</si>
  <si>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</si>
  <si>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</si>
  <si>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</si>
  <si>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</si>
  <si>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</si>
  <si>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</si>
  <si>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</si>
  <si>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</si>
  <si>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</si>
  <si>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</si>
  <si>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</si>
  <si>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</si>
  <si>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</si>
  <si>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</si>
  <si>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</si>
  <si>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</si>
  <si>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</si>
  <si>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</si>
  <si>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</si>
  <si>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</si>
  <si>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</si>
  <si>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</si>
  <si>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</si>
  <si>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</si>
  <si>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</si>
  <si>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</si>
  <si>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</si>
  <si>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</si>
  <si>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</si>
  <si>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</si>
  <si>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</si>
  <si>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</si>
  <si>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</si>
  <si>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</si>
  <si>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</si>
  <si>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</si>
  <si>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</si>
  <si>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</si>
  <si>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</si>
  <si>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</si>
  <si>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</si>
  <si>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</si>
  <si>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</si>
  <si>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</si>
  <si>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</si>
  <si>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</si>
  <si>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</si>
  <si>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</si>
  <si>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</si>
  <si>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</si>
  <si>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</si>
  <si>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</si>
  <si>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</si>
  <si>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</si>
  <si>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</si>
  <si>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</si>
  <si>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</si>
  <si>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</si>
  <si>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</si>
  <si>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</si>
  <si>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</si>
  <si>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</si>
  <si>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</si>
  <si>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</si>
  <si>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</si>
  <si>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</si>
  <si>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</si>
  <si>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</si>
  <si>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</si>
  <si>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</si>
  <si>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</si>
  <si>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</si>
  <si>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</si>
  <si>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</si>
  <si>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</si>
  <si>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</si>
  <si>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</si>
  <si>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</si>
  <si>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</si>
  <si>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</si>
  <si>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</si>
  <si>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</si>
  <si>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</si>
  <si>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</si>
  <si>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</si>
  <si>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</si>
  <si>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</si>
  <si>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</si>
  <si>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</si>
  <si>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</si>
  <si>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</si>
  <si>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</si>
  <si>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</si>
  <si>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</si>
  <si>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</si>
  <si>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</si>
  <si>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</si>
  <si>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</si>
  <si>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</si>
  <si>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</si>
  <si>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</si>
  <si>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</si>
  <si>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</si>
  <si>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</si>
  <si>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</si>
  <si>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</si>
  <si>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</si>
  <si>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</si>
  <si>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</si>
  <si>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</si>
  <si>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</si>
  <si>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</si>
  <si>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</si>
  <si>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</si>
  <si>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</si>
  <si>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</si>
  <si>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</si>
  <si>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</si>
  <si>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</si>
  <si>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</si>
  <si>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</si>
  <si>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</si>
  <si>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</si>
  <si>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</si>
  <si>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</si>
  <si>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</si>
  <si>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</si>
  <si>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</si>
  <si>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</si>
  <si>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</si>
  <si>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</si>
  <si>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</si>
  <si>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</si>
  <si>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</si>
  <si>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</si>
  <si>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</si>
  <si>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</si>
  <si>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</si>
  <si>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</si>
  <si>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</si>
  <si>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</si>
  <si>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</si>
  <si>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</si>
  <si>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</si>
  <si>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</si>
  <si>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</si>
  <si>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</si>
  <si>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</si>
  <si>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</si>
  <si>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</si>
  <si>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</si>
  <si>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</si>
  <si>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</si>
  <si>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</si>
  <si>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</si>
  <si>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</si>
  <si>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</si>
  <si>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</si>
  <si>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</si>
  <si>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</si>
  <si>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</si>
  <si>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</si>
  <si>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</si>
  <si>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</si>
  <si>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</si>
  <si>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</si>
  <si>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</si>
  <si>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</si>
  <si>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</si>
  <si>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</si>
  <si>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</si>
  <si>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</si>
  <si>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</si>
  <si>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</si>
  <si>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</si>
  <si>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</si>
  <si>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</si>
  <si>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</si>
  <si>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</si>
  <si>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</si>
  <si>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</si>
  <si>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</si>
  <si>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</si>
  <si>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</si>
  <si>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</si>
  <si>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</si>
  <si>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</si>
  <si>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</si>
  <si>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</si>
  <si>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</si>
  <si>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</si>
  <si>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</si>
  <si>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</si>
  <si>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</si>
  <si>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</si>
  <si>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</si>
  <si>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</si>
  <si>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</si>
  <si>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</si>
  <si>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</si>
  <si>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</si>
  <si>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</si>
  <si>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</si>
  <si>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</si>
  <si>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</si>
  <si>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</si>
  <si>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</si>
  <si>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</si>
  <si>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</si>
  <si>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</si>
  <si>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</si>
  <si>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</si>
  <si>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</si>
  <si>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</si>
  <si>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</si>
  <si>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</si>
  <si>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</si>
  <si>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</si>
  <si>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</si>
  <si>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</si>
  <si>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</si>
  <si>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</si>
  <si>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</si>
  <si>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</si>
  <si>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</si>
  <si>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</si>
  <si>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</si>
  <si>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</si>
  <si>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</si>
  <si>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</si>
  <si>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</si>
  <si>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</si>
  <si>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</si>
  <si>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</si>
  <si>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</si>
  <si>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</si>
  <si>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</si>
  <si>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</si>
  <si>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</si>
  <si>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</si>
  <si>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</si>
  <si>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</si>
  <si>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</si>
  <si>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</si>
  <si>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</si>
  <si>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</si>
  <si>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</si>
  <si>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</si>
  <si>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</si>
  <si>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</si>
  <si>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</si>
  <si>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</si>
  <si>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</si>
  <si>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</si>
  <si>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</si>
  <si>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</si>
  <si>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</si>
  <si>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</si>
  <si>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</si>
  <si>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</si>
  <si>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</si>
  <si>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</si>
  <si>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</si>
  <si>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</si>
  <si>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</si>
  <si>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</si>
  <si>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</si>
  <si>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</si>
  <si>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</si>
  <si>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</si>
  <si>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</si>
  <si>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</si>
  <si>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</si>
  <si>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</si>
  <si>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</si>
  <si>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</si>
  <si>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</si>
  <si>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</si>
  <si>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</si>
  <si>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</si>
  <si>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</si>
  <si>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</si>
  <si>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</si>
  <si>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</si>
  <si>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</si>
  <si>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</si>
  <si>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</si>
  <si>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</si>
  <si>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</si>
  <si>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</si>
  <si>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</si>
  <si>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</si>
  <si>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</si>
  <si>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</si>
  <si>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</si>
  <si>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</si>
  <si>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</si>
  <si>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</si>
  <si>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</si>
  <si>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</si>
  <si>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</si>
  <si>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</si>
  <si>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</si>
  <si>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</si>
  <si>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</si>
  <si>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</si>
  <si>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</si>
  <si>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</si>
  <si>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</si>
  <si>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</si>
  <si>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</si>
  <si>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</si>
  <si>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</si>
  <si>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</si>
  <si>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</si>
  <si>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</si>
  <si>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</si>
  <si>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</si>
  <si>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</si>
  <si>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</si>
  <si>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</si>
  <si>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</si>
  <si>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</si>
  <si>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</si>
  <si>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</si>
  <si>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</si>
  <si>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</si>
  <si>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</si>
  <si>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</si>
  <si>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</si>
  <si>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</si>
  <si>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</si>
  <si>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</si>
  <si>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</si>
  <si>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</si>
  <si>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</si>
  <si>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</si>
  <si>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</si>
  <si>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</si>
  <si>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</si>
  <si>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</si>
  <si>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</si>
  <si>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</si>
  <si>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</si>
  <si>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</si>
  <si>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</si>
  <si>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</si>
  <si>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</si>
  <si>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</si>
  <si>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</si>
  <si>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</si>
  <si>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</si>
  <si>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</si>
  <si>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</si>
  <si>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</si>
  <si>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</si>
  <si>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</si>
  <si>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</si>
  <si>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</si>
  <si>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</si>
  <si>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</si>
  <si>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</si>
  <si>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</si>
  <si>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</si>
  <si>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</si>
  <si>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</si>
  <si>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</si>
  <si>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</si>
  <si>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</si>
  <si>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</si>
  <si>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</si>
  <si>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</si>
  <si>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</si>
  <si>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</si>
  <si>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</si>
  <si>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</si>
  <si>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</si>
  <si>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</si>
  <si>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</si>
  <si>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</si>
  <si>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</si>
  <si>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</si>
  <si>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</si>
  <si>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</si>
  <si>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</si>
  <si>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</si>
  <si>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</si>
  <si>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</si>
  <si>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</si>
  <si>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</si>
  <si>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</si>
  <si>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</si>
  <si>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</si>
  <si>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</si>
  <si>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</si>
  <si>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</si>
  <si>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</si>
  <si>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</si>
  <si>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</si>
  <si>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</si>
  <si>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</si>
  <si>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</si>
  <si>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</si>
  <si>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</si>
  <si>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</si>
  <si>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</si>
  <si>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</si>
  <si>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</si>
  <si>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</si>
  <si>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</si>
  <si>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</si>
  <si>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</si>
  <si>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</si>
  <si>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</si>
  <si>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</si>
  <si>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</si>
  <si>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</si>
  <si>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</si>
  <si>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</si>
  <si>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</si>
  <si>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</si>
  <si>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</si>
  <si>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</si>
  <si>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</si>
  <si>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</si>
  <si>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</si>
  <si>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</si>
  <si>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</si>
  <si>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</si>
  <si>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</si>
  <si>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</si>
  <si>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</si>
  <si>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</si>
  <si>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</si>
  <si>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</si>
  <si>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</si>
  <si>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</si>
  <si>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</si>
  <si>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</si>
  <si>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</si>
  <si>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</si>
  <si>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</si>
  <si>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</si>
  <si>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</si>
  <si>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</si>
  <si>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</si>
  <si>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</si>
  <si>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</si>
  <si>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</si>
  <si>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</si>
  <si>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</si>
  <si>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</si>
  <si>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</si>
  <si>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</si>
  <si>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</si>
  <si>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</si>
  <si>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</si>
  <si>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</si>
  <si>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</si>
  <si>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</si>
  <si>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</si>
  <si>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</si>
  <si>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</si>
  <si>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</si>
  <si>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</si>
  <si>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</si>
  <si>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</si>
  <si>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</si>
  <si>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</si>
  <si>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</si>
  <si>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</si>
  <si>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</si>
  <si>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</si>
  <si>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</si>
  <si>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</si>
  <si>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</si>
  <si>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</si>
  <si>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</si>
  <si>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</si>
  <si>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</si>
  <si>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</si>
  <si>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</si>
  <si>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</si>
  <si>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</si>
  <si>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</si>
  <si>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</si>
  <si>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</si>
  <si>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</si>
  <si>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</si>
  <si>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</si>
  <si>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</si>
  <si>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</si>
  <si>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</si>
  <si>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</si>
  <si>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</si>
  <si>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</si>
  <si>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</si>
  <si>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</si>
  <si>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</si>
  <si>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</si>
  <si>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</si>
  <si>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</si>
  <si>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</si>
  <si>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</si>
  <si>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</si>
  <si>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</si>
  <si>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</si>
  <si>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</si>
  <si>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</si>
  <si>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</si>
  <si>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</si>
  <si>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</si>
  <si>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</si>
  <si>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</si>
  <si>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</si>
  <si>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</si>
  <si>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</si>
  <si>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</si>
  <si>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</si>
  <si>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</si>
  <si>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</si>
  <si>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</si>
  <si>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</si>
  <si>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</si>
  <si>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</si>
  <si>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</si>
  <si>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</si>
  <si>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</si>
  <si>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</si>
  <si>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</si>
  <si>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</si>
  <si>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</si>
  <si>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</si>
  <si>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</si>
  <si>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</si>
  <si>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</si>
  <si>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</si>
  <si>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</si>
  <si>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</si>
  <si>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</si>
  <si>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</si>
  <si>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</si>
  <si>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</si>
  <si>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</si>
  <si>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</si>
  <si>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</si>
  <si>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</si>
  <si>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</si>
  <si>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</si>
  <si>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</si>
  <si>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</si>
  <si>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</si>
  <si>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</si>
  <si>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</si>
  <si>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</si>
  <si>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</si>
  <si>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</si>
  <si>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</si>
  <si>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</si>
  <si>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</si>
  <si>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</si>
  <si>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</si>
  <si>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</si>
  <si>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</si>
  <si>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</si>
  <si>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</si>
  <si>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</si>
  <si>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</si>
  <si>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</si>
  <si>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</si>
  <si>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</si>
  <si>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</si>
  <si>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</si>
  <si>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</si>
  <si>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</si>
  <si>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</si>
  <si>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</si>
  <si>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</si>
  <si>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</si>
  <si>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</si>
  <si>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</si>
  <si>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</si>
  <si>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</si>
  <si>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</si>
  <si>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</si>
  <si>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</si>
  <si>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</si>
  <si>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</si>
  <si>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</si>
  <si>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</si>
  <si>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</si>
  <si>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</si>
  <si>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</si>
  <si>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</si>
  <si>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</si>
  <si>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</si>
  <si>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</si>
  <si>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</si>
  <si>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</si>
  <si>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</si>
  <si>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</si>
  <si>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</si>
  <si>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</si>
  <si>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</si>
  <si>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</si>
  <si>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</si>
  <si>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</si>
  <si>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</si>
  <si>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</si>
  <si>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</si>
  <si>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</si>
  <si>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</si>
  <si>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</si>
  <si>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</si>
  <si>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</si>
  <si>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</si>
  <si>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</si>
  <si>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</si>
  <si>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</si>
  <si>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</si>
  <si>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</si>
  <si>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</si>
  <si>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</si>
  <si>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</si>
  <si>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</si>
  <si>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</si>
  <si>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</si>
  <si>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</si>
  <si>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</si>
  <si>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</si>
  <si>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</si>
  <si>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</si>
  <si>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</si>
  <si>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</si>
  <si>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</si>
  <si>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</si>
  <si>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</si>
  <si>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</si>
  <si>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</si>
  <si>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</si>
  <si>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</si>
  <si>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</si>
  <si>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</si>
  <si>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</si>
  <si>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</si>
  <si>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</si>
  <si>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</si>
  <si>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</si>
  <si>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</si>
  <si>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</si>
  <si>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</si>
  <si>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</si>
  <si>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</si>
  <si>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</si>
  <si>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</si>
  <si>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</si>
  <si>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</si>
  <si>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</si>
  <si>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</si>
  <si>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</si>
  <si>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</si>
  <si>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</si>
  <si>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</si>
  <si>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</si>
  <si>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</si>
  <si>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</si>
  <si>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</si>
  <si>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</si>
  <si>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</si>
  <si>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</si>
  <si>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</si>
  <si>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</si>
  <si>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</si>
  <si>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</si>
  <si>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</si>
  <si>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</si>
  <si>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</si>
  <si>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</si>
  <si>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</si>
  <si>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</si>
  <si>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</si>
  <si>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</si>
  <si>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</si>
  <si>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</si>
  <si>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</si>
  <si>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</si>
  <si>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</si>
  <si>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</si>
  <si>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</si>
  <si>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</si>
  <si>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</si>
  <si>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</si>
  <si>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</si>
  <si>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</si>
  <si>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</si>
  <si>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</si>
  <si>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</si>
  <si>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</si>
  <si>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</si>
  <si>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</si>
  <si>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</si>
  <si>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</si>
  <si>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</si>
  <si>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</si>
  <si>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</si>
  <si>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</si>
  <si>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</si>
  <si>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</si>
  <si>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</si>
  <si>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</si>
  <si>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</si>
  <si>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</si>
  <si>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</si>
  <si>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</si>
  <si>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</si>
  <si>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</si>
  <si>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</si>
  <si>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</si>
  <si>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</si>
  <si>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</si>
  <si>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</si>
  <si>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</si>
  <si>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</si>
  <si>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</si>
  <si>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</si>
  <si>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</si>
  <si>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</si>
  <si>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</si>
  <si>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</si>
  <si>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</si>
  <si>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</si>
  <si>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</si>
  <si>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</si>
  <si>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</si>
  <si>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</si>
  <si>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</si>
  <si>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</si>
  <si>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</si>
  <si>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</si>
  <si>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</si>
  <si>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</si>
  <si>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</si>
  <si>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</si>
  <si>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</si>
  <si>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</si>
  <si>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</si>
  <si>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</si>
  <si>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</si>
  <si>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</si>
  <si>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</si>
  <si>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</si>
  <si>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</si>
  <si>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</si>
  <si>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</si>
  <si>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</si>
  <si>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</si>
  <si>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</si>
  <si>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</si>
  <si>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</si>
  <si>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</si>
  <si>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</si>
  <si>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</si>
  <si>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</si>
  <si>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</si>
  <si>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</si>
  <si>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</si>
  <si>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</si>
  <si>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</si>
  <si>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</si>
  <si>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</si>
  <si>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</si>
  <si>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</si>
  <si>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</si>
  <si>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</si>
  <si>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</si>
  <si>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</si>
  <si>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</si>
  <si>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</si>
  <si>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</si>
  <si>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</si>
  <si>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</si>
  <si>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</si>
  <si>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</si>
  <si>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</si>
  <si>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</si>
  <si>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</si>
  <si>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</si>
  <si>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</si>
  <si>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</si>
  <si>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</si>
  <si>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</si>
  <si>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</si>
  <si>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</si>
  <si>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</si>
  <si>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</si>
  <si>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</si>
  <si>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</si>
  <si>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</si>
  <si>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</si>
  <si>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</si>
  <si>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</si>
  <si>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</si>
  <si>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</si>
  <si>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</si>
  <si>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</si>
  <si>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</si>
  <si>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</si>
  <si>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</si>
  <si>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</si>
  <si>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</si>
  <si>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</si>
  <si>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</si>
  <si>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</si>
  <si>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</si>
  <si>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</si>
  <si>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</si>
  <si>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</si>
  <si>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</si>
  <si>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</si>
  <si>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</si>
  <si>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</si>
  <si>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</si>
  <si>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</si>
  <si>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</si>
  <si>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</si>
  <si>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</si>
  <si>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</si>
  <si>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</si>
  <si>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</si>
  <si>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</si>
  <si>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</si>
  <si>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</si>
  <si>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</si>
  <si>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</si>
  <si>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</si>
  <si>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</si>
  <si>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</si>
  <si>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</si>
  <si>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</si>
  <si>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</si>
  <si>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</si>
  <si>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</si>
  <si>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</si>
  <si>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</si>
  <si>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</si>
  <si>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</si>
  <si>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</si>
  <si>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</si>
  <si>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</si>
  <si>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</si>
  <si>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</si>
  <si>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</si>
  <si>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</si>
  <si>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</si>
  <si>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</si>
  <si>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</si>
  <si>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</si>
  <si>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</si>
  <si>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</si>
  <si>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</si>
  <si>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</si>
  <si>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</si>
  <si>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</si>
  <si>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</si>
  <si>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</si>
  <si>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</si>
  <si>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</si>
  <si>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</si>
  <si>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</si>
  <si>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</si>
  <si>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</si>
  <si>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</si>
  <si>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</si>
  <si>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</si>
  <si>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</si>
  <si>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</si>
  <si>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</si>
  <si>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</si>
  <si>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</si>
  <si>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</si>
  <si>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</si>
  <si>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</si>
  <si>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</si>
  <si>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</si>
  <si>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</si>
  <si>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</si>
  <si>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</si>
  <si>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</si>
  <si>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</si>
  <si>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</si>
  <si>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</si>
  <si>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</si>
  <si>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</si>
  <si>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</si>
  <si>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</si>
  <si>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</si>
  <si>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</si>
  <si>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</si>
  <si>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</si>
  <si>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</si>
  <si>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</si>
  <si>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</si>
  <si>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</si>
  <si>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</si>
  <si>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</si>
  <si>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</si>
  <si>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</si>
  <si>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</si>
  <si>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</si>
  <si>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</si>
  <si>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</si>
  <si>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</si>
  <si>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</si>
  <si>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</si>
  <si>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</si>
  <si>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</si>
  <si>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</si>
  <si>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</si>
  <si>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</si>
  <si>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</si>
  <si>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</si>
  <si>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</si>
  <si>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</si>
  <si>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</si>
  <si>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</si>
  <si>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</si>
  <si>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</si>
  <si>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</si>
  <si>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</si>
  <si>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</si>
  <si>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</si>
  <si>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</si>
  <si>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</si>
  <si>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</si>
  <si>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</si>
  <si>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</si>
  <si>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</si>
  <si>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</si>
  <si>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</si>
  <si>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</si>
  <si>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</si>
  <si>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</si>
  <si>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</si>
  <si>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</si>
  <si>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</si>
  <si>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</si>
  <si>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</si>
  <si>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</si>
  <si>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</si>
  <si>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</si>
  <si>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</si>
  <si>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</si>
  <si>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</si>
  <si>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</si>
  <si>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</si>
  <si>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</si>
  <si>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</si>
  <si>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</si>
  <si>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</si>
  <si>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</si>
  <si>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</si>
  <si>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</si>
  <si>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</si>
  <si>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</si>
  <si>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</si>
  <si>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</si>
  <si>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</si>
  <si>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</si>
  <si>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</si>
  <si>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</si>
  <si>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</si>
  <si>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</si>
  <si>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</si>
  <si>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</si>
  <si>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</si>
  <si>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</si>
  <si>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</si>
  <si>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</si>
  <si>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</si>
  <si>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</si>
  <si>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</si>
  <si>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</si>
  <si>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</si>
  <si>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</si>
  <si>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</si>
  <si>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</si>
  <si>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</si>
  <si>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</si>
  <si>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</si>
  <si>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</si>
  <si>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</si>
  <si>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</si>
  <si>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</si>
  <si>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</si>
  <si>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</si>
  <si>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</si>
  <si>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</si>
  <si>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</si>
  <si>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</si>
  <si>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</si>
  <si>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</si>
  <si>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</si>
  <si>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</si>
  <si>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</si>
  <si>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</si>
  <si>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</si>
  <si>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</si>
  <si>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</si>
  <si>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</si>
  <si>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</si>
  <si>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</si>
  <si>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</si>
  <si>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</si>
  <si>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</si>
  <si>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</si>
  <si>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</si>
  <si>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</si>
  <si>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</si>
  <si>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</si>
  <si>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</si>
  <si>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</si>
  <si>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</si>
  <si>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</si>
  <si>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</si>
  <si>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</si>
  <si>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</si>
  <si>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</si>
  <si>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</si>
  <si>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</si>
  <si>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</si>
  <si>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</si>
  <si>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</si>
  <si>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</si>
  <si>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</si>
  <si>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</si>
  <si>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</si>
  <si>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</si>
  <si>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</si>
  <si>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</si>
  <si>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</si>
  <si>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</si>
  <si>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</si>
  <si>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</si>
  <si>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</si>
  <si>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</si>
  <si>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</si>
  <si>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</si>
  <si>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</si>
  <si>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</si>
  <si>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</si>
  <si>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</si>
  <si>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</si>
  <si>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</si>
  <si>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</si>
  <si>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</si>
  <si>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</si>
  <si>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</si>
  <si>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</si>
  <si>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</si>
  <si>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</si>
  <si>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</si>
  <si>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</si>
  <si>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</si>
  <si>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</si>
  <si>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</si>
  <si>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</si>
  <si>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</si>
  <si>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</si>
  <si>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</si>
  <si>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</si>
  <si>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</si>
  <si>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</si>
  <si>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</si>
  <si>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</si>
  <si>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</si>
  <si>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</si>
  <si>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</si>
  <si>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</si>
  <si>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</si>
  <si>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</si>
  <si>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</si>
  <si>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</si>
  <si>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</si>
  <si>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</si>
  <si>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</si>
  <si>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</si>
  <si>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</si>
  <si>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</si>
  <si>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</si>
  <si>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</si>
  <si>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</si>
  <si>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</si>
  <si>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</si>
  <si>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</si>
  <si>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</si>
  <si>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</si>
  <si>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</si>
  <si>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</si>
  <si>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</si>
  <si>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</si>
  <si>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</si>
  <si>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</si>
  <si>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</si>
  <si>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</si>
  <si>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</si>
  <si>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</si>
  <si>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</si>
  <si>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</si>
  <si>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</si>
  <si>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</si>
  <si>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</si>
  <si>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</si>
  <si>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</si>
  <si>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</si>
  <si>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</si>
  <si>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</si>
  <si>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</si>
  <si>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</si>
  <si>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</si>
  <si>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</si>
  <si>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</si>
  <si>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</si>
  <si>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</si>
  <si>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</si>
  <si>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</si>
  <si>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</si>
  <si>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</si>
  <si>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</si>
  <si>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</si>
  <si>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</si>
  <si>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</si>
  <si>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</si>
  <si>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</si>
  <si>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</si>
  <si>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</si>
  <si>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</si>
  <si>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</si>
  <si>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</si>
  <si>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</si>
  <si>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</si>
  <si>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</si>
  <si>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</si>
  <si>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</si>
  <si>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</si>
  <si>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</si>
  <si>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</si>
  <si>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</si>
  <si>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</si>
  <si>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</si>
  <si>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</si>
  <si>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</si>
  <si>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</si>
  <si>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</si>
  <si>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</si>
  <si>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</si>
  <si>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</si>
  <si>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</si>
  <si>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</si>
  <si>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</si>
  <si>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</si>
  <si>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</si>
  <si>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</si>
  <si>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</si>
  <si>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</si>
  <si>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</si>
  <si>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</si>
  <si>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</si>
  <si>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</si>
  <si>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</si>
  <si>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</si>
  <si>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</si>
  <si>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</si>
  <si>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</si>
  <si>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</si>
  <si>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</si>
  <si>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</si>
  <si>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</si>
  <si>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</si>
  <si>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</si>
  <si>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</si>
  <si>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</si>
  <si>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</si>
  <si>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</si>
  <si>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</si>
  <si>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</si>
  <si>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</si>
  <si>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</si>
  <si>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</si>
  <si>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</si>
  <si>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</si>
  <si>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</si>
  <si>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</si>
  <si>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</si>
  <si>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</si>
  <si>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</si>
  <si>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</si>
  <si>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</si>
  <si>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</si>
  <si>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</si>
  <si>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</si>
  <si>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</si>
  <si>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</si>
  <si>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</si>
  <si>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</si>
  <si>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</si>
  <si>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</si>
  <si>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</si>
  <si>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</si>
  <si>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</si>
  <si>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</si>
  <si>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</si>
  <si>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</si>
  <si>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</si>
  <si>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</si>
  <si>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</si>
  <si>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</si>
  <si>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</si>
  <si>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</si>
  <si>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</si>
  <si>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</si>
  <si>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</si>
  <si>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</si>
  <si>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</si>
  <si>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</si>
  <si>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</si>
  <si>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</si>
  <si>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</si>
  <si>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</si>
  <si>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</si>
  <si>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</si>
  <si>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</si>
  <si>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</si>
  <si>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</si>
  <si>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</si>
  <si>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</si>
  <si>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</si>
  <si>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</si>
  <si>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</si>
  <si>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</si>
  <si>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</si>
  <si>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</si>
  <si>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</si>
  <si>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</si>
  <si>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</si>
  <si>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</si>
  <si>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</si>
  <si>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</si>
  <si>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</si>
  <si>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</si>
  <si>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</si>
  <si>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</si>
  <si>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</si>
  <si>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</si>
  <si>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</si>
  <si>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</si>
  <si>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</si>
  <si>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</si>
  <si>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</si>
  <si>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</si>
  <si>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</si>
  <si>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</si>
  <si>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</si>
  <si>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</si>
  <si>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</si>
  <si>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</si>
  <si>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</si>
  <si>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</si>
  <si>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</si>
  <si>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</si>
  <si>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</si>
  <si>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</si>
  <si>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</si>
  <si>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</si>
  <si>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</si>
  <si>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</si>
  <si>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</si>
  <si>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</si>
  <si>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</si>
  <si>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</si>
  <si>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</si>
  <si>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</si>
  <si>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</si>
  <si>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</si>
  <si>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</si>
  <si>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</si>
  <si>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</si>
  <si>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</si>
  <si>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</si>
  <si>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</si>
  <si>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</si>
  <si>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</si>
  <si>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</si>
  <si>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</si>
  <si>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</si>
  <si>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</si>
  <si>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</si>
  <si>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</si>
  <si>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</si>
  <si>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</si>
  <si>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</si>
  <si>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</si>
  <si>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</si>
  <si>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</si>
  <si>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</si>
  <si>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</si>
  <si>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</si>
  <si>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</si>
  <si>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</si>
  <si>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</si>
  <si>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</si>
  <si>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</si>
  <si>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</si>
  <si>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</si>
  <si>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</si>
  <si>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</si>
  <si>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</si>
  <si>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</si>
  <si>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</si>
  <si>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</si>
  <si>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</si>
  <si>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</si>
  <si>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</si>
  <si>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</si>
  <si>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</si>
  <si>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</si>
  <si>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</si>
  <si>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</si>
  <si>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</si>
  <si>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</si>
  <si>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</si>
  <si>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</si>
  <si>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</si>
  <si>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</si>
  <si>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</si>
  <si>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</si>
  <si>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</si>
  <si>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</si>
  <si>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</si>
  <si>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</si>
  <si>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</si>
  <si>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</si>
  <si>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</si>
  <si>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</si>
  <si>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</si>
  <si>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</si>
  <si>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</si>
  <si>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</si>
  <si>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</si>
  <si>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</si>
  <si>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</si>
  <si>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</si>
  <si>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</si>
  <si>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</si>
  <si>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</si>
  <si>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</si>
  <si>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</si>
  <si>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</si>
  <si>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</si>
  <si>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</si>
  <si>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</si>
  <si>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</si>
  <si>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</si>
  <si>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</si>
  <si>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</si>
  <si>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</si>
  <si>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</si>
  <si>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</si>
  <si>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</si>
  <si>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</si>
  <si>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</si>
  <si>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</si>
  <si>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</si>
  <si>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</si>
  <si>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</si>
  <si>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</si>
  <si>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</si>
  <si>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</si>
  <si>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</si>
  <si>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</si>
  <si>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</si>
  <si>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</si>
  <si>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</si>
  <si>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</si>
  <si>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</si>
  <si>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</si>
  <si>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</si>
  <si>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</si>
  <si>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</si>
  <si>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</si>
  <si>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</si>
  <si>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</si>
  <si>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</si>
  <si>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</si>
  <si>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</si>
  <si>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</si>
  <si>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</si>
  <si>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</si>
  <si>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</si>
  <si>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</si>
  <si>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</si>
  <si>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</si>
  <si>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</si>
  <si>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</si>
  <si>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</si>
  <si>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</si>
  <si>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</si>
  <si>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</si>
  <si>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</si>
  <si>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</si>
  <si>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</si>
  <si>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</si>
  <si>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</si>
  <si>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</si>
  <si>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</si>
  <si>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</si>
  <si>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</si>
  <si>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</si>
  <si>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</si>
  <si>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</si>
  <si>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</si>
  <si>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</si>
  <si>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</si>
  <si>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</si>
  <si>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</si>
  <si>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</si>
  <si>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</si>
  <si>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</si>
  <si>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</si>
  <si>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</si>
  <si>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</si>
  <si>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</si>
  <si>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</si>
  <si>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</si>
  <si>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</si>
  <si>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</si>
  <si>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</si>
  <si>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</si>
  <si>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</si>
  <si>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</si>
  <si>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</si>
  <si>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</si>
  <si>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</si>
  <si>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</si>
  <si>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</si>
  <si>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</si>
  <si>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</si>
  <si>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</si>
  <si>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</si>
  <si>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</si>
  <si>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</si>
  <si>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</si>
  <si>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</si>
  <si>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</si>
  <si>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</si>
  <si>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</si>
  <si>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</si>
  <si>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</si>
  <si>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</si>
  <si>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</si>
  <si>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</si>
  <si>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</si>
  <si>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</si>
  <si>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</si>
  <si>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</si>
  <si>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</si>
  <si>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</si>
  <si>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</si>
  <si>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</si>
  <si>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</si>
  <si>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</si>
  <si>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</si>
  <si>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</si>
  <si>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</si>
  <si>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</si>
  <si>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</si>
  <si>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</si>
  <si>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</si>
  <si>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</si>
  <si>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</si>
  <si>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</si>
  <si>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</si>
  <si>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</si>
  <si>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</si>
  <si>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</si>
  <si>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</si>
  <si>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</si>
  <si>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</si>
  <si>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</si>
  <si>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</si>
  <si>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</si>
  <si>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</si>
  <si>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</si>
  <si>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</si>
  <si>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</si>
  <si>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</si>
  <si>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</si>
  <si>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</si>
  <si>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</si>
  <si>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</si>
  <si>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</si>
  <si>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</si>
  <si>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</si>
  <si>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</si>
  <si>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</si>
  <si>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</si>
  <si>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</si>
  <si>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</si>
  <si>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</si>
  <si>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</si>
  <si>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</si>
  <si>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</si>
  <si>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</si>
  <si>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</si>
  <si>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</si>
  <si>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</si>
  <si>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</si>
  <si>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</si>
  <si>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</si>
  <si>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</si>
  <si>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</si>
  <si>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</si>
  <si>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</si>
  <si>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</si>
  <si>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</si>
  <si>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</si>
  <si>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</si>
  <si>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</si>
  <si>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</si>
  <si>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</si>
  <si>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</si>
  <si>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</si>
  <si>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</si>
  <si>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</si>
  <si>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</si>
  <si>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</si>
  <si>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</si>
  <si>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</si>
  <si>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</si>
  <si>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</si>
  <si>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</si>
  <si>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</si>
  <si>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</si>
  <si>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</si>
  <si>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</si>
  <si>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</si>
  <si>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</si>
  <si>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</si>
  <si>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</si>
  <si>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</si>
  <si>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</si>
  <si>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</si>
  <si>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</si>
  <si>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</si>
  <si>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</si>
  <si>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</si>
  <si>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</si>
  <si>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</si>
  <si>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</si>
  <si>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</si>
  <si>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</si>
  <si>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</si>
  <si>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</si>
  <si>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</si>
  <si>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</si>
  <si>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</si>
  <si>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</si>
  <si>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</si>
  <si>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</si>
  <si>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</si>
  <si>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</si>
  <si>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</si>
  <si>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</si>
  <si>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</si>
  <si>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</si>
  <si>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</si>
  <si>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</si>
  <si>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</si>
  <si>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</si>
  <si>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</si>
  <si>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</si>
  <si>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</si>
  <si>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</si>
  <si>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</si>
  <si>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</si>
  <si>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</si>
  <si>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</si>
  <si>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</si>
  <si>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</si>
  <si>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</si>
  <si>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</si>
  <si>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</si>
  <si>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</si>
  <si>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</si>
  <si>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</si>
  <si>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</si>
  <si>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</si>
  <si>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</si>
  <si>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</si>
  <si>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</si>
  <si>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</si>
  <si>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</si>
  <si>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</si>
  <si>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</si>
  <si>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</si>
  <si>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</si>
  <si>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</si>
  <si>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</si>
  <si>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</si>
  <si>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</si>
  <si>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</si>
  <si>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</si>
  <si>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</si>
  <si>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</si>
  <si>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</si>
  <si>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</si>
  <si>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</si>
  <si>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</si>
  <si>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</si>
  <si>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</si>
  <si>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</si>
  <si>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</si>
  <si>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</si>
  <si>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</si>
  <si>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</si>
  <si>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</si>
  <si>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</si>
  <si>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</si>
  <si>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</si>
  <si>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</si>
  <si>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</si>
  <si>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</si>
  <si>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</si>
  <si>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</si>
  <si>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</si>
  <si>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</si>
  <si>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</si>
  <si>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</si>
  <si>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</si>
  <si>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</si>
  <si>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</si>
  <si>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</si>
  <si>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</si>
  <si>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</si>
  <si>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</si>
  <si>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</si>
  <si>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</si>
  <si>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</si>
  <si>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</si>
  <si>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</si>
  <si>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</si>
  <si>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</si>
  <si>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</si>
  <si>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</si>
  <si>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</si>
  <si>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</si>
  <si>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</si>
  <si>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</si>
  <si>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</si>
  <si>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</si>
  <si>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</si>
  <si>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</si>
  <si>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</si>
  <si>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</si>
  <si>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</si>
  <si>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</si>
  <si>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</si>
  <si>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</si>
  <si>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</si>
  <si>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</si>
  <si>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</si>
  <si>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</si>
  <si>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</si>
  <si>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</si>
  <si>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</si>
  <si>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</si>
  <si>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</si>
  <si>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</si>
  <si>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</si>
  <si>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</si>
  <si>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</si>
  <si>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</si>
  <si>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</si>
  <si>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</si>
  <si>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</si>
  <si>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</si>
  <si>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</si>
  <si>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</si>
  <si>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</si>
  <si>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</si>
  <si>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</si>
  <si>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</si>
  <si>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</si>
  <si>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</si>
  <si>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</si>
  <si>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</si>
  <si>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</si>
  <si>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</si>
  <si>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</si>
  <si>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</si>
  <si>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</si>
  <si>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</si>
  <si>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</si>
  <si>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</si>
  <si>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</si>
  <si>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</si>
  <si>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</si>
  <si>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</si>
  <si>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</si>
  <si>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</si>
  <si>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</si>
  <si>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</si>
  <si>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</si>
  <si>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</si>
  <si>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</si>
  <si>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</si>
  <si>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</si>
  <si>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</si>
  <si>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</si>
  <si>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</si>
  <si>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</si>
  <si>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</si>
  <si>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</si>
  <si>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</si>
  <si>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</si>
  <si>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</si>
  <si>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</si>
  <si>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</si>
  <si>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</si>
  <si>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</si>
  <si>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</si>
  <si>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</si>
  <si>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</si>
  <si>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</si>
  <si>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</si>
  <si>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</si>
  <si>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</si>
  <si>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</si>
  <si>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</si>
  <si>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</si>
  <si>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</si>
  <si>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</si>
  <si>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</si>
  <si>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</si>
  <si>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</si>
  <si>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</si>
  <si>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</si>
  <si>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</si>
  <si>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</si>
  <si>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</si>
  <si>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</si>
  <si>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</si>
  <si>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</si>
  <si>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</si>
  <si>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</si>
  <si>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</si>
  <si>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</si>
  <si>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</si>
  <si>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</si>
  <si>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</si>
  <si>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</si>
  <si>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</si>
  <si>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</si>
  <si>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</si>
  <si>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</si>
  <si>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</si>
  <si>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</si>
  <si>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</si>
  <si>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</si>
  <si>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</si>
  <si>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</si>
  <si>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</si>
  <si>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</si>
  <si>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</si>
  <si>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</si>
  <si>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</si>
  <si>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</si>
  <si>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</si>
  <si>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</si>
  <si>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</si>
  <si>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</si>
  <si>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</si>
  <si>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</si>
  <si>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</si>
  <si>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</si>
  <si>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</si>
  <si>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</si>
  <si>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</si>
  <si>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</si>
  <si>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</si>
  <si>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</si>
  <si>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</si>
  <si>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</si>
  <si>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</si>
  <si>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</si>
  <si>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</si>
  <si>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</si>
  <si>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</si>
  <si>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</si>
  <si>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</si>
  <si>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</si>
  <si>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</si>
  <si>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</si>
  <si>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</si>
  <si>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</si>
  <si>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</si>
  <si>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</si>
  <si>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</si>
  <si>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</si>
  <si>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</si>
  <si>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</si>
  <si>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</si>
  <si>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</si>
  <si>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</si>
  <si>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</si>
  <si>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</si>
  <si>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</si>
  <si>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</si>
  <si>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</si>
  <si>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</si>
  <si>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</si>
  <si>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</si>
  <si>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</si>
  <si>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</si>
  <si>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</si>
  <si>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</si>
  <si>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</si>
  <si>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</si>
  <si>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</si>
  <si>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</si>
  <si>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</si>
  <si>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</si>
  <si>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</si>
  <si>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</si>
  <si>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</si>
  <si>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</si>
  <si>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</si>
  <si>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</si>
  <si>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</si>
  <si>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</si>
  <si>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</si>
  <si>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</si>
  <si>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</si>
  <si>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</si>
  <si>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</si>
  <si>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</si>
  <si>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</si>
  <si>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</si>
  <si>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</si>
  <si>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</si>
  <si>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</si>
  <si>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</si>
  <si>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</si>
  <si>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</si>
  <si>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</si>
  <si>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</si>
  <si>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</si>
  <si>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</si>
  <si>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</si>
  <si>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</si>
  <si>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</si>
  <si>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</si>
  <si>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</si>
  <si>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</si>
  <si>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</si>
  <si>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</si>
  <si>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</si>
  <si>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</si>
  <si>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</si>
  <si>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</si>
  <si>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</si>
  <si>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</si>
  <si>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</si>
  <si>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</si>
  <si>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</si>
  <si>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</si>
  <si>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</si>
  <si>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</si>
  <si>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</si>
  <si>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</si>
  <si>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</si>
  <si>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</si>
  <si>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</si>
  <si>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</si>
  <si>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</si>
  <si>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</si>
  <si>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</si>
  <si>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</si>
  <si>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</si>
  <si>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</si>
  <si>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</si>
  <si>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</si>
  <si>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</si>
  <si>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</si>
  <si>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</si>
  <si>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</si>
  <si>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</si>
  <si>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</si>
  <si>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</si>
  <si>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</si>
  <si>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</si>
  <si>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</si>
  <si>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</si>
  <si>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</si>
  <si>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</si>
  <si>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</si>
  <si>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</si>
  <si>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</si>
  <si>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</si>
  <si>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</si>
  <si>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</si>
  <si>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</si>
  <si>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</si>
  <si>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</si>
  <si>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</si>
  <si>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</si>
  <si>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</si>
  <si>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</si>
  <si>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</si>
  <si>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</si>
  <si>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</si>
  <si>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</si>
  <si>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</si>
  <si>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</si>
  <si>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</si>
  <si>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</si>
  <si>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</si>
  <si>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</si>
  <si>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</si>
  <si>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</si>
  <si>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</si>
  <si>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</si>
  <si>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</si>
  <si>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</si>
  <si>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</si>
  <si>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</si>
  <si>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</si>
  <si>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</si>
  <si>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</si>
  <si>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</si>
  <si>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</si>
  <si>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</si>
  <si>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</si>
  <si>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</si>
  <si>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</si>
  <si>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</si>
  <si>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</si>
  <si>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</si>
  <si>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</si>
  <si>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</si>
  <si>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</si>
  <si>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</si>
  <si>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</si>
  <si>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</si>
  <si>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</si>
  <si>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</si>
  <si>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</si>
  <si>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</si>
  <si>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</si>
  <si>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</si>
  <si>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</si>
  <si>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</si>
  <si>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</si>
  <si>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</si>
  <si>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</si>
  <si>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</si>
  <si>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</si>
  <si>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</si>
  <si>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</si>
  <si>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</si>
  <si>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</si>
  <si>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</si>
  <si>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</si>
  <si>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</si>
  <si>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</si>
  <si>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</si>
  <si>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</si>
  <si>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</si>
  <si>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</si>
  <si>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</si>
  <si>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</si>
  <si>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</si>
  <si>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</si>
  <si>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</si>
  <si>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</si>
  <si>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</si>
  <si>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</si>
  <si>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</si>
  <si>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</si>
  <si>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</si>
  <si>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</si>
  <si>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</si>
  <si>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</si>
  <si>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</si>
  <si>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</si>
  <si>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</si>
  <si>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</si>
  <si>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</si>
  <si>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</si>
  <si>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</si>
  <si>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</si>
  <si>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</si>
  <si>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</si>
  <si>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</si>
  <si>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</si>
  <si>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</si>
  <si>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</si>
  <si>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</si>
  <si>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</si>
  <si>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</si>
  <si>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</si>
  <si>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</si>
  <si>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</si>
  <si>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</si>
  <si>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</si>
  <si>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</si>
  <si>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</si>
  <si>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</si>
  <si>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</si>
  <si>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</si>
  <si>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</si>
  <si>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</si>
  <si>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</si>
  <si>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</si>
  <si>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</si>
  <si>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</si>
  <si>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</si>
  <si>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</si>
  <si>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</si>
  <si>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</si>
  <si>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</si>
  <si>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</si>
  <si>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</si>
  <si>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</si>
  <si>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</si>
  <si>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</si>
  <si>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</si>
  <si>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</si>
  <si>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</si>
  <si>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</si>
  <si>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</si>
  <si>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</si>
  <si>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</si>
  <si>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</si>
  <si>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</si>
  <si>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</si>
  <si>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</si>
  <si>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</si>
  <si>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</si>
  <si>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</si>
  <si>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</si>
  <si>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</si>
  <si>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</si>
  <si>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</si>
  <si>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</si>
  <si>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</si>
  <si>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</si>
  <si>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</si>
  <si>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</si>
  <si>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</si>
  <si>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</si>
  <si>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</si>
  <si>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</si>
  <si>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</si>
  <si>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</si>
  <si>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</si>
  <si>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</si>
  <si>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</si>
  <si>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</si>
  <si>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</si>
  <si>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</si>
  <si>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</si>
  <si>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</si>
  <si>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</si>
  <si>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</si>
  <si>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</si>
  <si>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</si>
  <si>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</si>
  <si>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</si>
  <si>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</si>
  <si>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</si>
  <si>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</si>
  <si>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</si>
  <si>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</si>
  <si>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</si>
  <si>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</si>
  <si>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</si>
  <si>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</si>
  <si>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</si>
  <si>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</si>
  <si>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</si>
  <si>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</si>
  <si>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</si>
  <si>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</si>
  <si>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</si>
  <si>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</si>
  <si>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</si>
  <si>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</si>
  <si>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</si>
  <si>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</si>
  <si>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</si>
  <si>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</si>
  <si>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</si>
  <si>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</si>
  <si>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</si>
  <si>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</si>
  <si>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</si>
  <si>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</si>
  <si>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</si>
  <si>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</si>
  <si>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</si>
  <si>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</si>
  <si>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</si>
  <si>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</si>
  <si>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</si>
  <si>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</si>
  <si>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</si>
  <si>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</si>
  <si>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</si>
  <si>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</si>
  <si>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</si>
  <si>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</si>
  <si>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</si>
  <si>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</si>
  <si>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</si>
  <si>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</si>
  <si>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</si>
  <si>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</si>
  <si>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</si>
  <si>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</si>
  <si>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</si>
  <si>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</si>
  <si>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</si>
  <si>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</si>
  <si>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</si>
  <si>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</si>
  <si>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</si>
  <si>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</si>
  <si>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</si>
  <si>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</si>
  <si>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</si>
  <si>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</si>
  <si>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</si>
  <si>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</si>
  <si>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</si>
  <si>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</si>
  <si>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</si>
  <si>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</si>
  <si>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</si>
  <si>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</si>
  <si>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</si>
  <si>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</si>
  <si>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</si>
  <si>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</si>
  <si>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</si>
  <si>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</si>
  <si>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</si>
  <si>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</si>
  <si>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</si>
  <si>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</si>
  <si>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</si>
  <si>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</si>
  <si>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</si>
  <si>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</si>
  <si>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</si>
  <si>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</si>
  <si>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</si>
  <si>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</si>
  <si>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</si>
  <si>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</si>
  <si>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</si>
  <si>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</si>
  <si>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</si>
  <si>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</si>
  <si>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</si>
  <si>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</si>
  <si>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</si>
  <si>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</si>
  <si>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</si>
  <si>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</si>
  <si>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</si>
  <si>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</si>
  <si>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</si>
  <si>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</si>
  <si>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</si>
  <si>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</si>
  <si>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</si>
  <si>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</si>
  <si>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</si>
  <si>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</si>
  <si>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</si>
  <si>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</si>
  <si>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</si>
  <si>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</si>
  <si>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</si>
  <si>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</si>
  <si>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</si>
  <si>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</si>
  <si>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</si>
  <si>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</si>
  <si>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</si>
  <si>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</si>
  <si>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</si>
  <si>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</si>
  <si>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</si>
  <si>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</si>
  <si>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</si>
  <si>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</si>
  <si>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</si>
  <si>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</si>
  <si>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</si>
  <si>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</si>
  <si>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</si>
  <si>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</si>
  <si>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</si>
  <si>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</si>
  <si>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</si>
  <si>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</si>
  <si>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</si>
  <si>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</si>
  <si>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</si>
  <si>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</si>
  <si>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</si>
  <si>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</si>
  <si>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</si>
  <si>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</si>
  <si>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</si>
  <si>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</si>
  <si>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</si>
  <si>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</si>
  <si>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</si>
  <si>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</si>
  <si>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</si>
  <si>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</si>
  <si>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</si>
  <si>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</si>
  <si>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</si>
  <si>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</si>
  <si>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</si>
  <si>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</si>
  <si>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</si>
  <si>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</si>
  <si>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</si>
  <si>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</si>
  <si>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</si>
  <si>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</si>
  <si>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</si>
  <si>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</si>
  <si>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</si>
  <si>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</si>
  <si>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</si>
  <si>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</si>
  <si>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</si>
  <si>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</si>
  <si>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</si>
  <si>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</si>
  <si>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</si>
  <si>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</si>
  <si>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</si>
  <si>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</si>
  <si>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</si>
  <si>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</si>
  <si>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</si>
  <si>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</si>
  <si>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</si>
  <si>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</si>
  <si>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</si>
  <si>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</si>
  <si>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</si>
  <si>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</si>
  <si>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</si>
  <si>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</si>
  <si>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</si>
  <si>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</si>
  <si>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</si>
  <si>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</si>
  <si>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</si>
  <si>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</si>
  <si>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</si>
  <si>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</si>
  <si>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</si>
  <si>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</si>
  <si>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</si>
  <si>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</si>
  <si>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</si>
  <si>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</si>
  <si>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</si>
  <si>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</si>
  <si>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</si>
  <si>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</si>
  <si>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</si>
  <si>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</si>
  <si>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</si>
  <si>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</si>
  <si>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</si>
  <si>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</si>
  <si>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</si>
  <si>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</si>
  <si>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</si>
  <si>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</si>
  <si>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</si>
  <si>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</si>
  <si>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</si>
  <si>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</si>
  <si>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</si>
  <si>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</si>
  <si>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</si>
  <si>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</si>
  <si>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</si>
  <si>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</si>
  <si>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</si>
  <si>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</si>
  <si>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</si>
  <si>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</si>
  <si>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</si>
  <si>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</si>
  <si>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</si>
  <si>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</si>
  <si>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</si>
  <si>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</si>
  <si>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</si>
  <si>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</si>
  <si>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</si>
  <si>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</si>
  <si>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</si>
  <si>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</si>
  <si>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</si>
  <si>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</si>
  <si>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</si>
  <si>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</si>
  <si>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</si>
  <si>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</si>
  <si>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</si>
  <si>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</si>
  <si>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</si>
  <si>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</si>
  <si>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</si>
  <si>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</si>
  <si>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</si>
  <si>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</si>
  <si>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</si>
  <si>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</si>
  <si>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</si>
  <si>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</si>
  <si>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</si>
  <si>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</si>
  <si>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</si>
  <si>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</si>
  <si>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</si>
  <si>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</si>
  <si>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</si>
  <si>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</si>
  <si>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</si>
  <si>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</si>
  <si>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</si>
  <si>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</si>
  <si>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</si>
  <si>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</si>
  <si>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</si>
  <si>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</si>
  <si>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</si>
  <si>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</si>
  <si>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</si>
  <si>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</si>
  <si>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</si>
  <si>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</si>
  <si>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</si>
  <si>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</si>
  <si>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</si>
  <si>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</si>
  <si>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</si>
  <si>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</si>
  <si>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</si>
  <si>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</si>
  <si>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</si>
  <si>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</si>
  <si>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</si>
  <si>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</si>
  <si>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</si>
  <si>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</si>
  <si>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</si>
  <si>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</si>
  <si>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</si>
  <si>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</si>
  <si>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</si>
  <si>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</si>
  <si>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</si>
  <si>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</si>
  <si>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</si>
  <si>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</si>
  <si>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</si>
  <si>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</si>
  <si>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</si>
  <si>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</si>
  <si>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</si>
  <si>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</si>
  <si>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</si>
  <si>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</si>
  <si>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</si>
  <si>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</si>
  <si>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</si>
  <si>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</si>
  <si>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</si>
  <si>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</si>
  <si>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</si>
  <si>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</si>
  <si>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</si>
  <si>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</si>
  <si>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</si>
  <si>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</si>
  <si>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</si>
  <si>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</si>
  <si>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</si>
  <si>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</si>
  <si>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</si>
  <si>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</si>
  <si>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</si>
  <si>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</si>
  <si>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</si>
  <si>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</si>
  <si>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</si>
  <si>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</si>
  <si>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</si>
  <si>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</si>
  <si>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</si>
  <si>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</si>
  <si>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</si>
  <si>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</si>
  <si>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</si>
  <si>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</si>
  <si>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</si>
  <si>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</si>
  <si>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</si>
  <si>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</si>
  <si>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</si>
  <si>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</si>
  <si>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</si>
  <si>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</si>
  <si>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</si>
  <si>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</si>
  <si>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</si>
  <si>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</si>
  <si>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</si>
  <si>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</si>
  <si>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</si>
  <si>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</si>
  <si>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</si>
  <si>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</si>
  <si>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</si>
  <si>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</si>
  <si>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</si>
  <si>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</si>
  <si>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</si>
  <si>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</si>
  <si>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</si>
  <si>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</si>
  <si>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</si>
  <si>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</si>
  <si>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</si>
  <si>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</si>
  <si>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</si>
  <si>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</si>
  <si>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</si>
  <si>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</si>
  <si>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</si>
  <si>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</si>
  <si>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</si>
  <si>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</si>
  <si>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</si>
  <si>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</si>
  <si>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</si>
  <si>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</si>
  <si>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</si>
  <si>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</si>
  <si>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</si>
  <si>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</si>
  <si>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</si>
  <si>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</si>
  <si>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</si>
  <si>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</si>
  <si>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</si>
  <si>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</si>
  <si>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</si>
  <si>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</si>
  <si>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</si>
  <si>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</si>
  <si>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</si>
  <si>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</si>
  <si>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</si>
  <si>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</si>
  <si>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</si>
  <si>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</si>
  <si>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</si>
  <si>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</si>
  <si>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</si>
  <si>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</si>
  <si>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</si>
  <si>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</si>
  <si>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</si>
  <si>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</si>
  <si>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</si>
  <si>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</si>
  <si>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</si>
  <si>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</si>
  <si>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</si>
  <si>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</si>
  <si>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</si>
  <si>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</si>
  <si>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</si>
  <si>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</si>
  <si>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</si>
  <si>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</si>
  <si>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</si>
  <si>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</si>
  <si>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</si>
  <si>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</si>
  <si>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</si>
  <si>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</si>
  <si>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</si>
  <si>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</si>
  <si>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</si>
  <si>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</si>
  <si>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</si>
  <si>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</si>
  <si>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</si>
  <si>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</si>
  <si>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</si>
  <si>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</si>
  <si>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</si>
  <si>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</si>
  <si>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</si>
  <si>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</si>
  <si>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</si>
  <si>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</si>
  <si>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</si>
  <si>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</si>
  <si>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</si>
  <si>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</si>
  <si>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</si>
  <si>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</si>
  <si>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</si>
  <si>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</si>
  <si>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</si>
  <si>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</si>
  <si>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</si>
  <si>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</si>
  <si>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</si>
  <si>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</si>
  <si>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</si>
  <si>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</si>
  <si>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</si>
  <si>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</si>
  <si>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</si>
  <si>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</si>
  <si>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</si>
  <si>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</si>
  <si>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</si>
  <si>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</si>
  <si>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</si>
  <si>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</si>
  <si>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</si>
  <si>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</si>
  <si>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</si>
  <si>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</si>
  <si>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</si>
  <si>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</si>
  <si>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</si>
  <si>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</si>
  <si>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</si>
  <si>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</si>
  <si>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</si>
  <si>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</si>
  <si>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</si>
  <si>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</si>
  <si>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</si>
  <si>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</si>
  <si>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</si>
  <si>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</si>
  <si>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</si>
  <si>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</si>
  <si>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</si>
  <si>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</si>
  <si>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</si>
  <si>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</si>
  <si>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</si>
  <si>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</si>
  <si>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</si>
  <si>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</si>
  <si>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</si>
  <si>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</si>
  <si>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</si>
  <si>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</si>
  <si>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</si>
  <si>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</si>
  <si>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</si>
  <si>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</si>
  <si>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</si>
  <si>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</si>
  <si>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</si>
  <si>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</si>
  <si>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</si>
  <si>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</si>
  <si>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</si>
  <si>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</si>
  <si>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</si>
  <si>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</si>
  <si>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</si>
  <si>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</si>
  <si>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</si>
  <si>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</si>
  <si>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</si>
  <si>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</si>
  <si>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</si>
  <si>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</si>
  <si>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</si>
  <si>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</si>
  <si>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</si>
  <si>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</si>
  <si>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</si>
  <si>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</si>
  <si>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</si>
  <si>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</si>
  <si>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</si>
  <si>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</si>
  <si>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</si>
  <si>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</si>
  <si>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</si>
  <si>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</si>
  <si>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</si>
  <si>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</si>
  <si>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</si>
  <si>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</si>
  <si>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</si>
  <si>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</si>
  <si>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</si>
  <si>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</si>
  <si>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</si>
  <si>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</si>
  <si>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</si>
  <si>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</si>
  <si>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</si>
  <si>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</si>
  <si>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</si>
  <si>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</si>
  <si>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</si>
  <si>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</si>
  <si>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</si>
  <si>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</si>
  <si>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</si>
  <si>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</si>
  <si>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</si>
  <si>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</si>
  <si>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</si>
  <si>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</si>
  <si>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</si>
  <si>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</si>
  <si>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</si>
  <si>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</si>
  <si>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</si>
  <si>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</si>
  <si>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</si>
  <si>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</si>
  <si>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</si>
  <si>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</si>
  <si>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</si>
  <si>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</si>
  <si>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</si>
  <si>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</si>
  <si>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</si>
  <si>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</si>
  <si>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</si>
  <si>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</si>
  <si>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</si>
  <si>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</si>
  <si>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</si>
  <si>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</si>
  <si>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</si>
  <si>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</si>
  <si>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</si>
  <si>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</si>
  <si>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</si>
  <si>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</si>
  <si>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</si>
  <si>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</si>
  <si>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</si>
  <si>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</si>
  <si>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</si>
  <si>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</si>
  <si>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</si>
  <si>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</si>
  <si>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</si>
  <si>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</si>
  <si>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</si>
  <si>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</si>
  <si>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</si>
  <si>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</si>
  <si>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</si>
  <si>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</si>
  <si>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</si>
  <si>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</si>
  <si>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</si>
  <si>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</si>
  <si>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</si>
  <si>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</si>
  <si>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</si>
  <si>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</si>
  <si>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</si>
  <si>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</si>
  <si>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</si>
  <si>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</si>
  <si>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</si>
  <si>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</si>
  <si>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</si>
  <si>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</si>
  <si>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</si>
  <si>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</si>
  <si>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</si>
  <si>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</si>
  <si>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</si>
  <si>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</si>
  <si>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</si>
  <si>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</si>
  <si>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</si>
  <si>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</si>
  <si>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</si>
  <si>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</si>
  <si>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</si>
  <si>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</si>
  <si>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</si>
  <si>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</si>
  <si>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</si>
  <si>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</si>
  <si>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</si>
  <si>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</si>
  <si>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</si>
  <si>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</si>
  <si>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</si>
  <si>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</si>
  <si>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</si>
  <si>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</si>
  <si>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</si>
  <si>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</si>
  <si>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</si>
  <si>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</si>
  <si>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</si>
  <si>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</si>
  <si>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</si>
  <si>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</si>
  <si>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</si>
  <si>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</si>
  <si>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</si>
  <si>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</si>
  <si>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</si>
  <si>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</si>
  <si>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</si>
  <si>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</si>
  <si>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</si>
  <si>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</si>
  <si>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</si>
  <si>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</si>
  <si>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</si>
  <si>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</si>
  <si>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</si>
  <si>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</si>
  <si>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</si>
  <si>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</si>
  <si>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</si>
  <si>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</si>
  <si>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</si>
  <si>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</si>
  <si>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</si>
  <si>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</si>
  <si>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</si>
  <si>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</si>
  <si>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</si>
  <si>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</si>
  <si>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</si>
  <si>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</si>
  <si>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</si>
  <si>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</si>
  <si>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</si>
  <si>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</si>
  <si>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</si>
  <si>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</si>
  <si>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</si>
  <si>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</si>
  <si>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</si>
  <si>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</si>
  <si>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</si>
  <si>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</si>
  <si>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</si>
  <si>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</si>
  <si>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</si>
  <si>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</si>
  <si>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</si>
  <si>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</si>
  <si>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</si>
  <si>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</si>
  <si>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</si>
  <si>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</si>
  <si>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</si>
  <si>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</si>
  <si>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</si>
  <si>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</si>
  <si>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</si>
  <si>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</si>
  <si>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</si>
  <si>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</si>
  <si>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</si>
  <si>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</si>
  <si>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</si>
  <si>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</si>
  <si>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</si>
  <si>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</si>
  <si>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</si>
  <si>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</si>
  <si>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</si>
  <si>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</si>
  <si>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</si>
  <si>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</si>
  <si>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</si>
  <si>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</si>
  <si>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</si>
  <si>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</si>
  <si>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</si>
  <si>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</si>
  <si>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</si>
  <si>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</si>
  <si>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</si>
  <si>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</si>
  <si>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</si>
  <si>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</si>
  <si>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</si>
  <si>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</si>
  <si>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</si>
  <si>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</si>
  <si>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</si>
  <si>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</si>
  <si>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</si>
  <si>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</si>
  <si>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</si>
  <si>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</si>
  <si>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</si>
  <si>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</si>
  <si>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</si>
  <si>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</si>
  <si>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</si>
  <si>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</si>
  <si>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</si>
  <si>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</si>
  <si>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</si>
  <si>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</si>
  <si>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</si>
  <si>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</si>
  <si>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</si>
  <si>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</si>
  <si>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</si>
  <si>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</si>
  <si>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</si>
  <si>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</si>
  <si>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</si>
  <si>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</si>
  <si>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</si>
  <si>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</si>
  <si>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</si>
  <si>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</si>
  <si>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</si>
  <si>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</si>
  <si>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</si>
  <si>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</si>
  <si>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</si>
  <si>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</si>
  <si>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</si>
  <si>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</si>
  <si>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</si>
  <si>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</si>
  <si>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</si>
  <si>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</si>
  <si>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</si>
  <si>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</si>
  <si>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</si>
  <si>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</si>
  <si>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</si>
  <si>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</si>
  <si>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</si>
  <si>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</si>
  <si>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</si>
  <si>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</si>
  <si>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</si>
  <si>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</si>
  <si>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</si>
  <si>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</si>
  <si>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</si>
  <si>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</si>
  <si>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</si>
  <si>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</si>
  <si>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</si>
  <si>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</si>
  <si>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</si>
  <si>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</si>
  <si>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</si>
  <si>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</si>
  <si>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</si>
  <si>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</si>
  <si>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</si>
  <si>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</si>
  <si>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</si>
  <si>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</si>
  <si>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</si>
  <si>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</si>
  <si>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</si>
  <si>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</si>
  <si>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</si>
  <si>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</si>
  <si>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</si>
  <si>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</si>
  <si>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</si>
  <si>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</si>
  <si>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</si>
  <si>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</si>
  <si>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</si>
  <si>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</si>
  <si>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</si>
  <si>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</si>
  <si>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</si>
  <si>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</si>
  <si>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</si>
  <si>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</si>
  <si>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</si>
  <si>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</si>
  <si>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</si>
  <si>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</si>
  <si>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</si>
  <si>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</si>
  <si>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</si>
  <si>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</si>
  <si>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</si>
  <si>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</si>
  <si>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</si>
  <si>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</si>
  <si>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</si>
  <si>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</si>
  <si>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</si>
  <si>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</si>
  <si>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</si>
  <si>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</si>
  <si>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</si>
  <si>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</si>
  <si>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</si>
  <si>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</si>
  <si>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</si>
  <si>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</si>
  <si>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</si>
  <si>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</si>
  <si>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</si>
  <si>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</si>
  <si>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</si>
  <si>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</si>
  <si>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</si>
  <si>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</si>
  <si>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</si>
  <si>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</si>
  <si>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</si>
  <si>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</si>
  <si>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</si>
  <si>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</si>
  <si>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</si>
  <si>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</si>
  <si>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</si>
  <si>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</si>
  <si>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</si>
  <si>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</si>
  <si>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</si>
  <si>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</si>
  <si>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</si>
  <si>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</si>
  <si>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</si>
  <si>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</si>
  <si>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</si>
  <si>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</si>
  <si>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</si>
  <si>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</si>
  <si>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</si>
  <si>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</si>
  <si>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</si>
  <si>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</si>
  <si>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</si>
  <si>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</si>
  <si>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</si>
  <si>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</si>
  <si>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</si>
  <si>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</si>
  <si>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</si>
  <si>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</si>
  <si>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</si>
  <si>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</si>
  <si>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</si>
  <si>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</si>
  <si>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</si>
  <si>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</si>
  <si>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</si>
  <si>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</si>
  <si>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</si>
  <si>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</si>
  <si>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</si>
  <si>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</si>
  <si>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</si>
  <si>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</si>
  <si>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</si>
  <si>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</si>
  <si>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</si>
  <si>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</si>
  <si>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</si>
  <si>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</si>
  <si>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</si>
  <si>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</si>
  <si>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</si>
  <si>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</si>
  <si>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</si>
  <si>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</si>
  <si>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</si>
  <si>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</si>
  <si>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</si>
  <si>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</si>
  <si>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</si>
  <si>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</si>
  <si>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</si>
  <si>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</si>
  <si>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</si>
  <si>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</si>
  <si>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</si>
  <si>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</si>
  <si>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</si>
  <si>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</si>
  <si>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</si>
  <si>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</si>
  <si>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</si>
  <si>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</si>
  <si>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</si>
  <si>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</si>
  <si>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</si>
  <si>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</si>
  <si>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</si>
  <si>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</si>
  <si>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</si>
  <si>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</si>
  <si>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</si>
  <si>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</si>
  <si>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</si>
  <si>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</si>
  <si>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</si>
  <si>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</si>
  <si>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</si>
  <si>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</si>
  <si>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</si>
  <si>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</si>
  <si>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</si>
  <si>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</si>
  <si>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</si>
  <si>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</si>
  <si>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</si>
  <si>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</si>
  <si>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</si>
  <si>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</si>
  <si>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</si>
  <si>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</si>
  <si>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</si>
  <si>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</si>
  <si>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</si>
  <si>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</si>
  <si>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</si>
  <si>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</si>
  <si>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</si>
  <si>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</si>
  <si>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</si>
  <si>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</si>
  <si>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</si>
  <si>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</si>
  <si>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</si>
  <si>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</si>
  <si>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</si>
  <si>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</si>
  <si>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</si>
  <si>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</si>
  <si>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</si>
  <si>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</si>
  <si>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</si>
  <si>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</si>
  <si>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</si>
  <si>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</si>
  <si>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</si>
  <si>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</si>
  <si>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</si>
  <si>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</si>
  <si>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</si>
  <si>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</si>
  <si>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</si>
  <si>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</si>
  <si>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</si>
  <si>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</si>
  <si>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</si>
  <si>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</si>
  <si>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</si>
  <si>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</si>
  <si>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</si>
  <si>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</si>
  <si>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</si>
  <si>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</si>
  <si>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</si>
  <si>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</si>
  <si>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</si>
  <si>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</si>
  <si>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</si>
  <si>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</si>
  <si>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</si>
  <si>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</si>
  <si>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</si>
  <si>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</si>
  <si>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</si>
  <si>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</si>
  <si>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</si>
  <si>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</si>
  <si>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</si>
  <si>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</si>
  <si>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</si>
  <si>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</si>
  <si>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</si>
  <si>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</si>
  <si>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</si>
  <si>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</si>
  <si>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</si>
  <si>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</si>
  <si>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</si>
  <si>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</si>
  <si>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</si>
  <si>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</si>
  <si>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</si>
  <si>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</si>
  <si>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</si>
  <si>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</si>
  <si>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</si>
  <si>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</si>
  <si>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</si>
  <si>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</si>
  <si>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</si>
  <si>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</si>
  <si>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</si>
  <si>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</si>
  <si>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</si>
  <si>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</si>
  <si>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</si>
  <si>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</si>
  <si>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</si>
  <si>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</si>
  <si>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</si>
  <si>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</si>
  <si>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</si>
  <si>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</si>
  <si>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</si>
  <si>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</si>
  <si>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</si>
  <si>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</si>
  <si>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</si>
  <si>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</si>
  <si>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</si>
  <si>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</si>
  <si>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</si>
  <si>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</si>
  <si>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</si>
  <si>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</si>
  <si>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</si>
  <si>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</si>
  <si>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</si>
  <si>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</si>
  <si>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</si>
  <si>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</si>
  <si>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</si>
  <si>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</si>
  <si>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</si>
  <si>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</si>
  <si>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</si>
  <si>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</si>
  <si>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</si>
  <si>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</si>
  <si>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</si>
  <si>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</si>
  <si>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</si>
  <si>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</si>
  <si>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</si>
  <si>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</si>
  <si>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</si>
  <si>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</si>
  <si>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</si>
  <si>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</si>
  <si>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</si>
  <si>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</si>
  <si>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</si>
  <si>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</si>
  <si>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</si>
  <si>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</si>
  <si>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</si>
  <si>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</si>
  <si>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</si>
  <si>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</si>
  <si>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</si>
  <si>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</si>
  <si>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</si>
  <si>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</si>
  <si>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</si>
  <si>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</si>
  <si>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</si>
  <si>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</si>
  <si>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</si>
  <si>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</si>
  <si>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</si>
  <si>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</si>
  <si>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</si>
  <si>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</si>
  <si>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</si>
  <si>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</si>
  <si>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</si>
  <si>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</si>
  <si>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</si>
  <si>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</si>
  <si>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</si>
  <si>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</si>
  <si>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</si>
  <si>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</si>
  <si>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</si>
  <si>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</si>
  <si>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</si>
  <si>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</si>
  <si>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</si>
  <si>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</si>
  <si>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</si>
  <si>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</si>
  <si>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</si>
  <si>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</si>
  <si>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</si>
  <si>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</si>
  <si>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</si>
  <si>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</si>
  <si>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</si>
  <si>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</si>
  <si>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</si>
  <si>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</si>
  <si>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</si>
  <si>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</si>
  <si>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</si>
  <si>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</si>
  <si>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</si>
  <si>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</si>
  <si>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</si>
  <si>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</si>
  <si>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</si>
  <si>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</si>
  <si>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</si>
  <si>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</si>
  <si>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</si>
  <si>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</si>
  <si>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</si>
  <si>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</si>
  <si>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</si>
  <si>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</si>
  <si>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</si>
  <si>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</si>
  <si>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</si>
  <si>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</si>
  <si>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</si>
  <si>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</si>
  <si>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</si>
  <si>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</si>
  <si>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</si>
  <si>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</si>
  <si>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</si>
  <si>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</si>
  <si>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</si>
  <si>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</si>
  <si>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</si>
  <si>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</si>
  <si>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</si>
  <si>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</si>
  <si>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</si>
  <si>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</si>
  <si>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</si>
  <si>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</si>
  <si>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</si>
  <si>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</si>
  <si>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</si>
  <si>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</si>
  <si>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</si>
  <si>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</si>
  <si>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</si>
  <si>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</si>
  <si>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</si>
  <si>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</si>
  <si>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</si>
  <si>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</si>
  <si>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</si>
  <si>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</si>
  <si>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</si>
  <si>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</si>
  <si>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</si>
  <si>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</si>
  <si>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</si>
  <si>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</si>
  <si>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</si>
  <si>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</si>
  <si>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</si>
  <si>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</si>
  <si>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</si>
  <si>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</si>
  <si>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</si>
  <si>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</si>
  <si>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</si>
  <si>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</si>
  <si>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</si>
  <si>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</si>
  <si>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</si>
  <si>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</si>
  <si>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</si>
  <si>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</si>
  <si>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</si>
  <si>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</si>
  <si>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</si>
  <si>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</si>
  <si>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</si>
  <si>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</si>
  <si>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</si>
  <si>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</si>
  <si>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</si>
  <si>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</si>
  <si>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</si>
  <si>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</si>
  <si>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</si>
  <si>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</si>
  <si>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</si>
  <si>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</si>
  <si>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</si>
  <si>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</si>
  <si>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</si>
  <si>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</si>
  <si>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</si>
  <si>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</si>
  <si>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</si>
  <si>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</si>
  <si>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</si>
  <si>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</si>
  <si>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</si>
  <si>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</si>
  <si>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</si>
  <si>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</si>
  <si>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</si>
  <si>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</si>
  <si>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</si>
  <si>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</si>
  <si>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</si>
  <si>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</si>
  <si>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</si>
  <si>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</si>
  <si>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</si>
  <si>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</si>
  <si>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</si>
  <si>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</si>
  <si>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</si>
  <si>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</si>
  <si>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</si>
  <si>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</si>
  <si>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</si>
  <si>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</si>
  <si>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</si>
  <si>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</si>
  <si>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</si>
  <si>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</si>
  <si>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</si>
  <si>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</si>
  <si>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</si>
  <si>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</si>
  <si>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</si>
  <si>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</si>
  <si>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</si>
  <si>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</si>
  <si>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</si>
  <si>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</si>
  <si>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</si>
  <si>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</si>
  <si>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</si>
  <si>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</si>
  <si>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</si>
  <si>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</si>
  <si>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</si>
  <si>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</si>
  <si>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</si>
  <si>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</si>
  <si>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</si>
  <si>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</si>
  <si>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</si>
  <si>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</si>
  <si>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</si>
  <si>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</si>
  <si>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</si>
  <si>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</si>
  <si>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</si>
  <si>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</si>
  <si>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</si>
  <si>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</si>
  <si>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</si>
  <si>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</si>
  <si>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</si>
  <si>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</si>
  <si>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</si>
  <si>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</si>
  <si>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</si>
  <si>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</si>
  <si>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</si>
  <si>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</si>
  <si>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</si>
  <si>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</si>
  <si>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</si>
  <si>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</si>
  <si>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</si>
  <si>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</si>
  <si>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</si>
  <si>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</si>
  <si>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</si>
  <si>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</si>
  <si>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</si>
  <si>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</si>
  <si>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</si>
  <si>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</si>
  <si>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</si>
  <si>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</si>
  <si>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</si>
  <si>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</si>
  <si>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</si>
  <si>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</si>
  <si>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</si>
  <si>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</si>
  <si>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</si>
  <si>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</si>
  <si>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</si>
  <si>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</si>
  <si>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</si>
  <si>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</si>
  <si>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</si>
  <si>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</si>
  <si>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</si>
  <si>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</si>
  <si>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</si>
  <si>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</si>
  <si>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</si>
  <si>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</si>
  <si>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</si>
  <si>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</si>
  <si>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</si>
  <si>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</si>
  <si>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</si>
  <si>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</si>
  <si>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</si>
  <si>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</si>
  <si>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</si>
  <si>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</si>
  <si>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</si>
  <si>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</si>
  <si>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</si>
  <si>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</si>
  <si>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</si>
  <si>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</si>
  <si>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</si>
  <si>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</si>
  <si>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</si>
  <si>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</si>
  <si>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</si>
  <si>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</si>
  <si>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</si>
  <si>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</si>
  <si>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</si>
  <si>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</si>
  <si>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</si>
  <si>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</si>
  <si>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</si>
  <si>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</si>
  <si>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</si>
  <si>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</si>
  <si>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</si>
  <si>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</si>
  <si>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</si>
  <si>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</si>
  <si>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</si>
  <si>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</si>
  <si>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</si>
  <si>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</si>
  <si>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</si>
  <si>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</si>
  <si>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</si>
  <si>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</si>
  <si>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</si>
  <si>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</si>
  <si>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</si>
  <si>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</si>
  <si>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</si>
  <si>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</si>
  <si>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</si>
  <si>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</si>
  <si>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</si>
  <si>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</si>
  <si>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</si>
  <si>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</si>
  <si>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</si>
  <si>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</si>
  <si>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</si>
  <si>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</si>
  <si>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</si>
  <si>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</si>
  <si>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</si>
  <si>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</si>
  <si>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</si>
  <si>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</si>
  <si>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</si>
  <si>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</si>
  <si>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</si>
  <si>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</si>
  <si>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</si>
  <si>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</si>
  <si>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</si>
  <si>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</si>
  <si>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</si>
  <si>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</si>
  <si>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</si>
  <si>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</si>
  <si>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</si>
  <si>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</si>
  <si>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</si>
  <si>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</si>
  <si>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</si>
  <si>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</si>
  <si>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</si>
  <si>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</si>
  <si>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</si>
  <si>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</si>
  <si>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</si>
  <si>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</si>
  <si>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</si>
  <si>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</si>
  <si>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</si>
  <si>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</si>
  <si>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</si>
  <si>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</si>
  <si>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</si>
  <si>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</si>
  <si>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</si>
  <si>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</si>
  <si>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</si>
  <si>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</si>
  <si>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</si>
  <si>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</si>
  <si>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</si>
  <si>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</si>
  <si>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</si>
  <si>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</si>
  <si>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</si>
  <si>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</si>
  <si>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</si>
  <si>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</si>
  <si>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</si>
  <si>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</si>
  <si>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</si>
  <si>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</si>
  <si>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</si>
  <si>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</si>
  <si>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</si>
  <si>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</si>
  <si>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</si>
  <si>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</si>
  <si>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</si>
  <si>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</si>
  <si>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</si>
  <si>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</si>
  <si>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</si>
  <si>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</si>
  <si>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</si>
  <si>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</si>
  <si>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</si>
  <si>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</si>
  <si>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</si>
  <si>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</si>
  <si>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</si>
  <si>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</si>
  <si>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</si>
  <si>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</si>
  <si>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</si>
  <si>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</si>
  <si>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</si>
  <si>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</si>
  <si>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</si>
  <si>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</si>
  <si>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</si>
  <si>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</si>
  <si>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</si>
  <si>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</si>
  <si>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</si>
  <si>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</si>
  <si>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</si>
  <si>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</si>
  <si>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</si>
  <si>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</si>
  <si>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</si>
  <si>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</si>
  <si>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</si>
  <si>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</si>
  <si>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</si>
  <si>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</si>
  <si>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</si>
  <si>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</si>
  <si>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</si>
  <si>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</si>
  <si>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</si>
  <si>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</si>
  <si>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</si>
  <si>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</si>
  <si>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</si>
  <si>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</si>
  <si>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</si>
  <si>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</si>
  <si>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</si>
  <si>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</si>
  <si>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</si>
  <si>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</si>
  <si>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</si>
  <si>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</si>
  <si>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</si>
  <si>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</si>
  <si>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</si>
  <si>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</si>
  <si>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</si>
  <si>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</si>
  <si>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</si>
  <si>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</si>
  <si>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</si>
  <si>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</si>
  <si>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</si>
  <si>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</si>
  <si>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</si>
  <si>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</si>
  <si>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</si>
  <si>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</si>
  <si>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</si>
  <si>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</si>
  <si>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</si>
  <si>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</si>
  <si>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</si>
  <si>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</si>
  <si>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</si>
  <si>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</si>
  <si>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</si>
  <si>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</si>
  <si>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</si>
  <si>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</si>
  <si>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</si>
  <si>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</si>
  <si>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</si>
  <si>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</si>
  <si>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</si>
  <si>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</si>
  <si>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</si>
  <si>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</si>
  <si>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</si>
  <si>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</si>
  <si>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</si>
  <si>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</si>
  <si>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</si>
  <si>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</si>
  <si>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</si>
  <si>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</si>
  <si>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</si>
  <si>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</si>
  <si>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</si>
  <si>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</si>
  <si>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</si>
  <si>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</si>
  <si>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</si>
  <si>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</si>
  <si>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</si>
  <si>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</si>
  <si>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</si>
  <si>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</si>
  <si>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</si>
  <si>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</si>
  <si>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</si>
  <si>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</si>
  <si>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</si>
  <si>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</si>
  <si>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</si>
  <si>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</si>
  <si>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</si>
  <si>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</si>
  <si>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</si>
  <si>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</si>
  <si>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</si>
  <si>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</si>
  <si>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</si>
  <si>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</si>
  <si>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</si>
  <si>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</si>
  <si>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</si>
  <si>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</si>
  <si>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</si>
  <si>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</si>
  <si>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</si>
  <si>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</si>
  <si>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</si>
  <si>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</si>
  <si>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</si>
  <si>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</si>
  <si>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</si>
  <si>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</si>
  <si>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</si>
  <si>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</si>
  <si>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</si>
  <si>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</si>
  <si>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</si>
  <si>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</si>
  <si>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</si>
  <si>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</si>
  <si>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</si>
  <si>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</si>
  <si>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</si>
  <si>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</si>
  <si>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</si>
  <si>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</si>
  <si>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</si>
  <si>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</si>
  <si>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</si>
  <si>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</si>
  <si>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</si>
  <si>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</si>
  <si>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</si>
  <si>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</si>
  <si>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</si>
  <si>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</si>
  <si>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</si>
  <si>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</si>
  <si>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</si>
  <si>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</si>
  <si>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</si>
  <si>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</si>
  <si>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</si>
  <si>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</si>
  <si>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</si>
  <si>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</si>
  <si>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</si>
  <si>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</si>
  <si>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</si>
  <si>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</si>
  <si>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</si>
  <si>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</si>
  <si>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</si>
  <si>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</si>
  <si>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</si>
  <si>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</si>
  <si>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</si>
  <si>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</si>
  <si>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</si>
  <si>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</si>
  <si>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</si>
  <si>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</si>
  <si>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</si>
  <si>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</si>
  <si>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</si>
  <si>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</si>
  <si>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</si>
  <si>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</si>
  <si>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</si>
  <si>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</si>
  <si>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</si>
  <si>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</si>
  <si>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</si>
  <si>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</si>
  <si>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</si>
  <si>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</si>
  <si>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</si>
  <si>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</si>
  <si>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</si>
  <si>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</si>
  <si>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</si>
  <si>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</si>
  <si>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</si>
  <si>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</si>
  <si>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</si>
  <si>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</si>
  <si>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</si>
  <si>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</si>
  <si>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</si>
  <si>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</si>
  <si>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</si>
  <si>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</si>
  <si>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</si>
  <si>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</si>
  <si>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</si>
  <si>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</si>
  <si>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</si>
  <si>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</si>
  <si>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</si>
  <si>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</si>
  <si>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</si>
  <si>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</si>
  <si>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</si>
  <si>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</si>
  <si>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</si>
  <si>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</si>
  <si>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</si>
  <si>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</si>
  <si>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</si>
  <si>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</si>
  <si>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</si>
  <si>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</si>
  <si>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</si>
  <si>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</si>
  <si>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</si>
  <si>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</si>
  <si>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</si>
  <si>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</si>
  <si>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</si>
  <si>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</si>
  <si>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</si>
  <si>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</si>
  <si>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</si>
  <si>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</si>
  <si>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</si>
  <si>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</si>
  <si>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</si>
  <si>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</si>
  <si>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</si>
  <si>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</si>
  <si>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</si>
  <si>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</si>
  <si>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</si>
  <si>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</si>
  <si>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</si>
  <si>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</si>
  <si>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</si>
  <si>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</si>
  <si>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</si>
  <si>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</si>
  <si>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</si>
  <si>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</si>
  <si>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</si>
  <si>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</si>
  <si>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</si>
  <si>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</si>
  <si>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</si>
  <si>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</si>
  <si>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</si>
  <si>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</si>
  <si>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</si>
  <si>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</si>
  <si>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</si>
  <si>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</si>
  <si>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</si>
  <si>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</si>
  <si>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</si>
  <si>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</si>
  <si>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</si>
  <si>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</si>
  <si>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</si>
  <si>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</si>
  <si>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</si>
  <si>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</si>
  <si>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</si>
  <si>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</si>
  <si>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</si>
  <si>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</si>
  <si>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</si>
  <si>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</si>
  <si>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</si>
  <si>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</si>
  <si>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</si>
  <si>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</si>
  <si>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</si>
  <si>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</si>
  <si>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</si>
  <si>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</si>
  <si>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</si>
  <si>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</si>
  <si>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</si>
  <si>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</si>
  <si>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</si>
  <si>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</si>
  <si>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</si>
  <si>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</si>
  <si>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</si>
  <si>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</si>
  <si>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</si>
  <si>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</si>
  <si>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</si>
  <si>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</si>
  <si>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</si>
  <si>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</si>
  <si>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</si>
  <si>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</si>
  <si>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</si>
  <si>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</si>
  <si>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</si>
  <si>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</si>
  <si>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</si>
  <si>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</si>
  <si>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</si>
  <si>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</si>
  <si>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</si>
  <si>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</si>
  <si>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</si>
  <si>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</si>
  <si>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</si>
  <si>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</si>
  <si>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</si>
  <si>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</si>
  <si>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</si>
  <si>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</si>
  <si>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</si>
  <si>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</si>
  <si>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</si>
  <si>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</si>
  <si>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</si>
  <si>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</si>
  <si>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</si>
  <si>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</si>
  <si>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</si>
  <si>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</si>
  <si>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</si>
  <si>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</si>
  <si>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</si>
  <si>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</si>
  <si>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</si>
  <si>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</si>
  <si>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</si>
  <si>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</si>
  <si>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</si>
  <si>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</si>
  <si>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</si>
  <si>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</si>
  <si>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</si>
  <si>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</si>
  <si>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</si>
  <si>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</si>
  <si>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</si>
  <si>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</si>
  <si>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</si>
  <si>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</si>
  <si>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</si>
  <si>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</si>
  <si>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</si>
  <si>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</si>
  <si>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</si>
  <si>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</si>
  <si>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</si>
  <si>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</si>
  <si>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</si>
  <si>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</si>
  <si>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</si>
  <si>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</si>
  <si>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</si>
  <si>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</si>
  <si>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</si>
  <si>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</si>
  <si>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</si>
  <si>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</si>
  <si>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</si>
  <si>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</si>
  <si>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</si>
  <si>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</si>
  <si>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</si>
  <si>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</si>
  <si>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</si>
  <si>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</si>
  <si>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</si>
  <si>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</si>
  <si>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</si>
  <si>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</si>
  <si>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</si>
  <si>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</si>
  <si>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</si>
  <si>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</si>
  <si>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</si>
  <si>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</si>
  <si>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</si>
  <si>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</si>
  <si>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</si>
  <si>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</si>
  <si>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</si>
  <si>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</si>
  <si>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</si>
  <si>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</si>
  <si>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</si>
  <si>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</si>
  <si>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</si>
  <si>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</si>
  <si>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</si>
  <si>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</si>
  <si>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</si>
  <si>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</si>
  <si>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</si>
  <si>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</si>
  <si>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</si>
  <si>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</si>
  <si>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</si>
  <si>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</si>
  <si>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</si>
  <si>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</si>
  <si>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</si>
  <si>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</si>
  <si>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</si>
  <si>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</si>
  <si>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</si>
  <si>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</si>
  <si>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</si>
  <si>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</si>
  <si>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</si>
  <si>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</si>
  <si>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</si>
  <si>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</si>
  <si>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</si>
  <si>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</si>
  <si>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</si>
  <si>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</si>
  <si>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</si>
  <si>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</si>
  <si>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</si>
  <si>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</si>
  <si>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</si>
  <si>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</si>
  <si>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</si>
  <si>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</si>
  <si>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</si>
  <si>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</si>
  <si>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</si>
  <si>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</si>
  <si>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</si>
  <si>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</si>
  <si>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</si>
  <si>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</si>
  <si>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</si>
  <si>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</si>
  <si>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</si>
  <si>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</si>
  <si>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</si>
  <si>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</si>
  <si>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</si>
  <si>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</si>
  <si>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</si>
  <si>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</si>
  <si>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</si>
  <si>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</si>
  <si>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</si>
  <si>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</si>
  <si>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</si>
  <si>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</si>
  <si>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</si>
  <si>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</si>
  <si>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</si>
  <si>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</si>
  <si>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</si>
  <si>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</si>
  <si>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</si>
  <si>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</si>
  <si>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</si>
  <si>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</si>
  <si>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</si>
  <si>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</si>
  <si>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</si>
  <si>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</si>
  <si>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</si>
  <si>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</si>
  <si>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</si>
  <si>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</si>
  <si>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</si>
  <si>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</si>
  <si>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</si>
  <si>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</si>
  <si>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</si>
  <si>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</si>
  <si>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</si>
  <si>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</si>
  <si>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</si>
  <si>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</si>
  <si>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</si>
  <si>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</si>
  <si>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</si>
  <si>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</si>
  <si>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</si>
  <si>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</si>
  <si>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</si>
  <si>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</si>
  <si>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</si>
  <si>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</si>
  <si>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</si>
  <si>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</si>
  <si>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</si>
  <si>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</si>
  <si>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</si>
  <si>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</si>
  <si>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</si>
  <si>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</si>
  <si>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</si>
  <si>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</si>
  <si>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</si>
  <si>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</si>
  <si>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</si>
  <si>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</si>
  <si>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</si>
  <si>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</si>
  <si>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</si>
  <si>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</si>
  <si>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</si>
  <si>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</si>
  <si>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</si>
  <si>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</si>
  <si>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</si>
  <si>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</si>
  <si>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</si>
  <si>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</si>
  <si>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</si>
  <si>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</si>
  <si>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</si>
  <si>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</si>
  <si>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</si>
  <si>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</si>
  <si>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</si>
  <si>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</si>
  <si>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</si>
  <si>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</si>
  <si>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</si>
  <si>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</si>
  <si>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</si>
  <si>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</si>
  <si>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</si>
  <si>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</si>
  <si>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</si>
  <si>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</si>
  <si>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</si>
  <si>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</si>
  <si>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</si>
  <si>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</si>
  <si>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</si>
  <si>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</si>
  <si>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</si>
  <si>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</si>
  <si>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</si>
  <si>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</si>
  <si>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</si>
  <si>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</si>
  <si>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</si>
  <si>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</si>
  <si>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</si>
  <si>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</si>
  <si>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</si>
  <si>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</si>
  <si>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</si>
  <si>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</si>
  <si>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</si>
  <si>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</si>
  <si>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</si>
  <si>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</si>
  <si>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</si>
  <si>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</si>
  <si>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</si>
  <si>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</si>
  <si>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</si>
  <si>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</si>
  <si>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</si>
  <si>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</si>
  <si>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</si>
  <si>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</si>
  <si>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</si>
  <si>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</si>
  <si>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</si>
  <si>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</si>
  <si>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</si>
  <si>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</si>
  <si>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</si>
  <si>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</si>
  <si>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</si>
  <si>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</si>
  <si>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</si>
  <si>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</si>
  <si>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</si>
  <si>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</si>
  <si>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</si>
  <si>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</si>
  <si>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</si>
  <si>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</si>
  <si>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</si>
  <si>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</si>
  <si>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</si>
  <si>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</si>
  <si>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</si>
  <si>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</si>
  <si>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</si>
  <si>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</si>
  <si>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</si>
  <si>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</si>
  <si>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</si>
  <si>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</si>
  <si>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</si>
  <si>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</si>
  <si>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</si>
  <si>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</si>
  <si>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</si>
  <si>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</si>
  <si>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</si>
  <si>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</si>
  <si>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</si>
  <si>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</si>
  <si>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</si>
  <si>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</si>
  <si>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</si>
  <si>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</si>
  <si>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</si>
  <si>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</si>
  <si>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</si>
  <si>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</si>
  <si>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</si>
  <si>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</si>
  <si>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</si>
  <si>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</si>
  <si>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</si>
  <si>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</si>
  <si>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</si>
  <si>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</si>
  <si>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</si>
  <si>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</si>
  <si>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</si>
  <si>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</si>
  <si>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</si>
  <si>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</si>
  <si>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</si>
  <si>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</si>
  <si>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</si>
  <si>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</si>
  <si>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</si>
  <si>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</si>
  <si>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</si>
  <si>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</si>
  <si>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</si>
  <si>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</si>
  <si>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</si>
  <si>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</si>
  <si>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</si>
  <si>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</si>
  <si>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</si>
  <si>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</si>
  <si>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</si>
  <si>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</si>
  <si>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</si>
  <si>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</si>
  <si>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</si>
  <si>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</si>
  <si>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</si>
  <si>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</si>
  <si>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</si>
  <si>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</si>
  <si>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</si>
  <si>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</si>
  <si>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</si>
  <si>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</si>
  <si>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</si>
  <si>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</si>
  <si>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</si>
  <si>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</si>
  <si>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</si>
  <si>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</si>
  <si>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</si>
  <si>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</si>
  <si>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</si>
  <si>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</si>
  <si>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</si>
  <si>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</si>
  <si>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</si>
  <si>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</si>
  <si>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</si>
  <si>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</si>
  <si>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</si>
  <si>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</si>
  <si>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</si>
  <si>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</si>
  <si>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</si>
  <si>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</si>
  <si>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</si>
  <si>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</si>
  <si>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</si>
  <si>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</si>
  <si>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</si>
  <si>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</si>
  <si>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</si>
  <si>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</si>
  <si>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</si>
  <si>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</si>
  <si>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</si>
  <si>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</si>
  <si>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</si>
  <si>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</si>
  <si>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</si>
  <si>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</si>
  <si>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</si>
  <si>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</si>
  <si>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</si>
  <si>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</si>
  <si>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</si>
  <si>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</si>
  <si>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</si>
  <si>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</si>
  <si>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</si>
  <si>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</si>
  <si>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</si>
  <si>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</si>
  <si>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</si>
  <si>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</si>
  <si>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</si>
  <si>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</si>
  <si>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</si>
  <si>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</si>
  <si>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</si>
  <si>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</si>
  <si>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</si>
  <si>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</si>
  <si>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</si>
  <si>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</si>
  <si>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</si>
  <si>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</si>
  <si>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</si>
  <si>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</si>
  <si>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</si>
  <si>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</si>
  <si>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</si>
  <si>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</si>
  <si>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</si>
  <si>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</si>
  <si>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</si>
  <si>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</si>
  <si>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</si>
  <si>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</si>
  <si>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</si>
  <si>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</si>
  <si>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</si>
  <si>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</si>
  <si>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</si>
  <si>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</si>
  <si>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</si>
  <si>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</si>
  <si>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</si>
  <si>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</si>
  <si>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</si>
  <si>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</si>
  <si>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</si>
  <si>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</si>
  <si>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</si>
  <si>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</si>
  <si>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</si>
  <si>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</si>
  <si>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</si>
  <si>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</si>
  <si>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</si>
  <si>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</si>
  <si>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</si>
  <si>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</si>
  <si>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</si>
  <si>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</si>
  <si>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</si>
  <si>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</si>
  <si>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</si>
  <si>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</si>
  <si>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</si>
  <si>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</si>
  <si>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</si>
  <si>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</si>
  <si>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</si>
  <si>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</si>
  <si>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</si>
  <si>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</si>
  <si>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</si>
  <si>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</si>
  <si>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</si>
  <si>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</si>
  <si>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</si>
  <si>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</si>
  <si>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</si>
  <si>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</si>
  <si>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</si>
  <si>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</si>
  <si>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</si>
  <si>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</si>
  <si>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</si>
  <si>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</si>
  <si>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</si>
  <si>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</si>
  <si>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</si>
  <si>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</si>
  <si>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</si>
  <si>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</si>
  <si>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</si>
  <si>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</si>
  <si>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</si>
  <si>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</si>
  <si>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</si>
  <si>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</si>
  <si>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</si>
  <si>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</si>
  <si>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</si>
  <si>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</si>
  <si>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</si>
  <si>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</si>
  <si>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</si>
  <si>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</si>
  <si>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</si>
  <si>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</si>
  <si>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</si>
  <si>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</si>
  <si>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</si>
  <si>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</si>
  <si>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</si>
  <si>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</si>
  <si>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</si>
  <si>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</si>
  <si>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</si>
  <si>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</si>
  <si>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</si>
  <si>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</si>
  <si>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</si>
  <si>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</si>
  <si>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</si>
  <si>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</si>
  <si>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</si>
  <si>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</si>
  <si>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</si>
  <si>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</si>
  <si>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</si>
  <si>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</si>
  <si>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</si>
  <si>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</si>
  <si>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</si>
  <si>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</si>
  <si>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</si>
  <si>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</si>
  <si>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</si>
  <si>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</si>
  <si>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</si>
  <si>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</si>
  <si>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</si>
  <si>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</si>
  <si>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</si>
  <si>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</si>
  <si>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</si>
  <si>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</si>
  <si>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</si>
  <si>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</si>
  <si>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</si>
  <si>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</si>
  <si>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</si>
  <si>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</si>
  <si>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</si>
  <si>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</si>
  <si>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</si>
  <si>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</si>
  <si>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</si>
  <si>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</si>
  <si>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</si>
  <si>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</si>
  <si>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</si>
  <si>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</si>
  <si>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</si>
  <si>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</si>
  <si>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</si>
  <si>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</si>
  <si>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</si>
  <si>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</si>
  <si>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</si>
  <si>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</si>
  <si>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</si>
  <si>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</si>
  <si>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</si>
  <si>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</si>
  <si>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</si>
  <si>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</si>
  <si>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</si>
  <si>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</si>
  <si>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</si>
  <si>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</si>
  <si>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</si>
  <si>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</si>
  <si>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</si>
  <si>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</si>
  <si>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</si>
  <si>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</si>
  <si>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</si>
  <si>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</si>
  <si>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</si>
  <si>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</si>
  <si>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</si>
  <si>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</si>
  <si>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</si>
  <si>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</si>
  <si>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</si>
  <si>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</si>
  <si>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</si>
  <si>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</si>
  <si>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</si>
  <si>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</si>
  <si>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</si>
  <si>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</si>
  <si>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</si>
  <si>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</si>
  <si>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</si>
  <si>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</si>
  <si>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</si>
  <si>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</si>
  <si>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</si>
  <si>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</si>
  <si>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</si>
  <si>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</si>
  <si>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</si>
  <si>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</si>
  <si>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</si>
  <si>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</si>
  <si>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</si>
  <si>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</si>
  <si>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</si>
  <si>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</si>
  <si>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</si>
  <si>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</si>
  <si>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</si>
  <si>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</si>
  <si>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</si>
  <si>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</si>
  <si>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</si>
  <si>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</si>
  <si>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</si>
  <si>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</si>
  <si>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</si>
  <si>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</si>
  <si>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</si>
  <si>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</si>
  <si>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</si>
  <si>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</si>
  <si>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</si>
  <si>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</si>
  <si>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</si>
  <si>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</si>
  <si>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</si>
  <si>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</si>
  <si>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</si>
  <si>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</si>
  <si>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</si>
  <si>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</si>
  <si>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</si>
  <si>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</si>
  <si>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</si>
  <si>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</si>
  <si>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</si>
  <si>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</si>
  <si>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</si>
  <si>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</si>
  <si>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</si>
  <si>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</si>
  <si>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</si>
  <si>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</si>
  <si>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</si>
  <si>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</si>
  <si>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</si>
  <si>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</si>
  <si>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</si>
  <si>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</si>
  <si>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</si>
  <si>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</si>
  <si>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</si>
  <si>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</si>
  <si>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</si>
  <si>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</si>
  <si>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</si>
  <si>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</si>
  <si>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</si>
  <si>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</si>
  <si>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</si>
  <si>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</si>
  <si>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</si>
  <si>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</si>
  <si>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</si>
  <si>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</si>
  <si>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</si>
  <si>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</si>
  <si>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</si>
  <si>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</si>
  <si>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</si>
  <si>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</si>
  <si>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</si>
  <si>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</si>
  <si>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</si>
  <si>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</si>
  <si>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</si>
  <si>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</si>
  <si>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</si>
  <si>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</si>
  <si>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</si>
  <si>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</si>
  <si>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</si>
  <si>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</si>
  <si>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</si>
  <si>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</si>
  <si>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</si>
  <si>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</si>
  <si>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</si>
  <si>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</si>
  <si>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</si>
  <si>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</si>
  <si>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</si>
  <si>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</si>
  <si>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</si>
  <si>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</si>
  <si>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</si>
  <si>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</si>
  <si>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</si>
  <si>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</si>
  <si>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</si>
  <si>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</si>
  <si>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</si>
  <si>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</si>
  <si>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</si>
  <si>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</si>
  <si>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</si>
  <si>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</si>
  <si>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</si>
  <si>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</si>
  <si>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</si>
  <si>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</si>
  <si>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</si>
  <si>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</si>
  <si>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</si>
  <si>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</si>
  <si>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</si>
  <si>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</si>
  <si>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</si>
  <si>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</si>
  <si>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</si>
  <si>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</si>
  <si>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</si>
  <si>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</si>
  <si>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</si>
  <si>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</si>
  <si>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</si>
  <si>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</si>
  <si>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</si>
  <si>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</si>
  <si>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</si>
  <si>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</si>
  <si>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</si>
  <si>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</si>
  <si>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</si>
  <si>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</si>
  <si>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</si>
  <si>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</si>
  <si>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</si>
  <si>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</si>
  <si>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</si>
  <si>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</si>
  <si>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</si>
  <si>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</si>
  <si>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</si>
  <si>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</si>
  <si>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</si>
  <si>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</si>
  <si>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</si>
  <si>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</si>
  <si>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</si>
  <si>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</si>
  <si>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</si>
  <si>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</si>
  <si>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</si>
  <si>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</si>
  <si>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</si>
  <si>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</si>
  <si>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</si>
  <si>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</si>
  <si>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</si>
  <si>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</si>
  <si>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</si>
  <si>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</si>
  <si>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</si>
  <si>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</si>
  <si>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</si>
  <si>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</si>
  <si>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</si>
  <si>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</si>
  <si>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</si>
  <si>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</si>
  <si>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</si>
  <si>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</si>
  <si>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</si>
  <si>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</si>
  <si>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</si>
  <si>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</si>
  <si>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</si>
  <si>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</si>
  <si>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</si>
  <si>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</si>
  <si>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</si>
  <si>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</si>
  <si>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</si>
  <si>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</si>
  <si>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</si>
  <si>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</si>
  <si>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</si>
  <si>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</si>
  <si>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</si>
  <si>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</si>
  <si>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</si>
  <si>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</si>
  <si>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</si>
  <si>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</si>
  <si>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</si>
  <si>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</si>
  <si>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</si>
  <si>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</si>
  <si>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</si>
  <si>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</si>
  <si>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</si>
  <si>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</si>
  <si>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</si>
  <si>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</si>
  <si>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</si>
  <si>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</si>
  <si>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</si>
  <si>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</si>
  <si>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</si>
  <si>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</si>
  <si>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</si>
  <si>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</si>
  <si>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</si>
  <si>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</si>
  <si>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</si>
  <si>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</si>
  <si>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</si>
  <si>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</si>
  <si>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</si>
  <si>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</si>
  <si>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</si>
  <si>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</si>
  <si>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</si>
  <si>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</si>
  <si>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</si>
  <si>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</si>
  <si>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</si>
  <si>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</si>
  <si>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</si>
  <si>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</si>
  <si>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</si>
  <si>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</si>
  <si>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</si>
  <si>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</si>
  <si>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</si>
  <si>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</si>
  <si>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</si>
  <si>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</si>
  <si>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</si>
  <si>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</si>
  <si>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</si>
  <si>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</si>
  <si>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</si>
  <si>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</si>
  <si>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</si>
  <si>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</si>
  <si>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</si>
  <si>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</si>
  <si>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</si>
  <si>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</si>
  <si>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</si>
  <si>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</si>
  <si>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</si>
  <si>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</si>
  <si>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</si>
  <si>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</si>
  <si>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</si>
  <si>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</si>
  <si>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</si>
  <si>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</si>
  <si>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</si>
  <si>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</si>
  <si>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</si>
  <si>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</si>
  <si>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</si>
  <si>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</si>
  <si>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</si>
  <si>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</si>
  <si>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</si>
  <si>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</si>
  <si>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</si>
  <si>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</si>
  <si>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</si>
  <si>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</si>
  <si>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</si>
  <si>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</si>
  <si>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</si>
  <si>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</si>
  <si>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</si>
  <si>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</si>
  <si>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</si>
  <si>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</si>
  <si>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</si>
  <si>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</si>
  <si>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</si>
  <si>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</si>
  <si>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</si>
  <si>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</si>
  <si>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</si>
  <si>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</si>
  <si>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</si>
  <si>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</si>
  <si>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</si>
  <si>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</si>
  <si>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</si>
  <si>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</si>
  <si>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</si>
  <si>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</si>
  <si>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</si>
  <si>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</si>
  <si>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</si>
  <si>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</si>
  <si>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</si>
  <si>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</si>
  <si>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</si>
  <si>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</si>
  <si>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</si>
  <si>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</si>
  <si>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</si>
  <si>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</si>
  <si>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</si>
  <si>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</si>
  <si>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</si>
  <si>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</si>
  <si>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</si>
  <si>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</si>
  <si>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</si>
  <si>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</si>
  <si>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</si>
  <si>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</si>
  <si>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</si>
  <si>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</si>
  <si>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</si>
  <si>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</si>
  <si>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</si>
  <si>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</si>
  <si>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</si>
  <si>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</si>
  <si>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</si>
  <si>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</si>
  <si>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</si>
  <si>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</si>
  <si>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</si>
  <si>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</si>
  <si>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</si>
  <si>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</si>
  <si>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</si>
  <si>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</si>
  <si>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</si>
  <si>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</si>
  <si>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</si>
  <si>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</si>
  <si>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</si>
  <si>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</si>
  <si>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</si>
  <si>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</si>
  <si>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</si>
  <si>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</si>
  <si>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</si>
  <si>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</si>
  <si>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</si>
  <si>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</si>
  <si>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</si>
  <si>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</si>
  <si>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</si>
  <si>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</si>
  <si>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</si>
  <si>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</si>
  <si>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</si>
  <si>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</si>
  <si>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</si>
  <si>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</si>
  <si>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</si>
  <si>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</si>
  <si>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</si>
  <si>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</si>
  <si>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</si>
  <si>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</si>
  <si>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</si>
  <si>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</si>
  <si>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</si>
  <si>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</si>
  <si>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</si>
  <si>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</si>
  <si>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</si>
  <si>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</si>
  <si>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</si>
  <si>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</si>
  <si>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</si>
  <si>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</si>
  <si>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</si>
  <si>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</si>
  <si>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</si>
  <si>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</si>
  <si>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</si>
  <si>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</si>
  <si>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</si>
  <si>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</si>
  <si>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</si>
  <si>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</si>
  <si>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</si>
  <si>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</si>
  <si>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</si>
  <si>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</si>
  <si>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</si>
  <si>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</si>
  <si>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</si>
  <si>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</si>
  <si>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</si>
  <si>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</si>
  <si>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</si>
  <si>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</si>
  <si>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</si>
  <si>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</si>
  <si>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</si>
  <si>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</si>
  <si>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</si>
  <si>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</si>
  <si>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</si>
  <si>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</si>
  <si>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</si>
  <si>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</si>
  <si>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</si>
  <si>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</si>
  <si>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</si>
  <si>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</si>
  <si>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</si>
  <si>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</si>
  <si>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</si>
  <si>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</si>
  <si>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</si>
  <si>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</si>
  <si>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</si>
  <si>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</si>
  <si>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</si>
  <si>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</si>
  <si>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</si>
  <si>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</si>
  <si>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</si>
  <si>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</si>
  <si>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</si>
  <si>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</si>
  <si>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</si>
  <si>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</si>
  <si>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</si>
  <si>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</si>
  <si>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</si>
  <si>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</si>
  <si>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</si>
  <si>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</si>
  <si>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</si>
  <si>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</si>
  <si>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</si>
  <si>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</si>
  <si>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</si>
  <si>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</si>
  <si>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</si>
  <si>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</si>
  <si>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</si>
  <si>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</si>
  <si>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</si>
  <si>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</si>
  <si>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</si>
  <si>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</si>
  <si>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</si>
  <si>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</si>
  <si>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</si>
  <si>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</si>
  <si>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</si>
  <si>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</si>
  <si>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</si>
  <si>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</si>
  <si>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</si>
  <si>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</si>
  <si>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</si>
  <si>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</si>
  <si>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</si>
  <si>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</si>
  <si>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</si>
  <si>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</si>
  <si>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</si>
  <si>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</si>
  <si>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</si>
  <si>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</si>
  <si>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</si>
  <si>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</si>
  <si>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</si>
  <si>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</si>
  <si>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</si>
  <si>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</si>
  <si>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</si>
  <si>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</si>
  <si>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</si>
  <si>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</si>
  <si>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</si>
  <si>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</si>
  <si>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</si>
  <si>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</si>
  <si>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</si>
  <si>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</si>
  <si>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</si>
  <si>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</si>
  <si>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</si>
  <si>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</si>
  <si>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</si>
  <si>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</si>
  <si>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</si>
  <si>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</si>
  <si>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</si>
  <si>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</si>
  <si>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</si>
  <si>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</si>
  <si>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</si>
  <si>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</si>
  <si>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</si>
  <si>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</si>
  <si>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</si>
  <si>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</si>
  <si>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</si>
  <si>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</si>
  <si>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</si>
  <si>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</si>
  <si>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</si>
  <si>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</si>
  <si>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</si>
  <si>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</si>
  <si>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</si>
  <si>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</si>
  <si>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</si>
  <si>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</si>
  <si>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</si>
  <si>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</si>
  <si>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</si>
  <si>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</si>
  <si>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</si>
  <si>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</si>
  <si>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</si>
  <si>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</si>
  <si>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</si>
  <si>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</si>
  <si>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</si>
  <si>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</si>
  <si>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</si>
  <si>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</si>
  <si>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</si>
  <si>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</si>
  <si>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</si>
  <si>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</si>
  <si>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</si>
  <si>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</si>
  <si>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</si>
  <si>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</si>
  <si>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</si>
  <si>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</si>
  <si>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</si>
  <si>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</si>
  <si>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</si>
  <si>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</si>
  <si>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</si>
  <si>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</si>
  <si>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</si>
  <si>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</si>
  <si>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</si>
  <si>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</si>
  <si>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</si>
  <si>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</si>
  <si>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</si>
  <si>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</si>
  <si>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</si>
  <si>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</si>
  <si>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</si>
  <si>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</si>
  <si>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</si>
  <si>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</si>
  <si>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</si>
  <si>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</si>
  <si>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</si>
  <si>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</si>
  <si>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</si>
  <si>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</si>
  <si>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</si>
  <si>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</si>
  <si>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</si>
  <si>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</si>
  <si>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</si>
  <si>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</si>
  <si>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</si>
  <si>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</si>
  <si>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</si>
  <si>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</si>
  <si>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</si>
  <si>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</si>
  <si>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</si>
  <si>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</si>
  <si>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</si>
  <si>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</si>
  <si>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</si>
  <si>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</si>
  <si>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</si>
  <si>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</si>
  <si>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</si>
  <si>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</si>
  <si>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</si>
  <si>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</si>
  <si>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</si>
  <si>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</si>
  <si>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</si>
  <si>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</si>
  <si>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</si>
  <si>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</si>
  <si>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</si>
  <si>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</si>
  <si>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</si>
  <si>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</si>
  <si>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</si>
  <si>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</si>
  <si>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</si>
  <si>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</si>
  <si>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</si>
  <si>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</si>
  <si>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</si>
  <si>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</si>
  <si>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</si>
  <si>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</si>
  <si>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</si>
  <si>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</si>
  <si>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</si>
  <si>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</si>
  <si>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</si>
  <si>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</si>
  <si>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</si>
  <si>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</si>
  <si>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</si>
  <si>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</si>
  <si>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</si>
  <si>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</si>
  <si>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</si>
  <si>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</si>
  <si>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</si>
  <si>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</si>
  <si>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</si>
  <si>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</si>
  <si>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</si>
  <si>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</si>
  <si>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</si>
  <si>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</si>
  <si>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</si>
  <si>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</si>
  <si>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</si>
  <si>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</si>
  <si>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</si>
  <si>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</si>
  <si>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</si>
  <si>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</si>
  <si>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</si>
  <si>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</si>
  <si>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</si>
  <si>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</si>
  <si>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</si>
  <si>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</si>
  <si>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</si>
  <si>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</si>
  <si>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</si>
  <si>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</si>
  <si>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</si>
  <si>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</si>
  <si>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</si>
  <si>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</si>
  <si>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</si>
  <si>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</si>
  <si>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</si>
  <si>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</si>
  <si>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</si>
  <si>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</si>
  <si>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</si>
  <si>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</si>
  <si>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</si>
  <si>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</si>
  <si>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</si>
  <si>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</si>
  <si>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</si>
  <si>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</si>
  <si>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</si>
  <si>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</si>
  <si>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</si>
  <si>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</si>
  <si>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</si>
  <si>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</si>
  <si>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</si>
  <si>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</si>
  <si>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</si>
  <si>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</si>
  <si>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</si>
  <si>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</si>
  <si>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</si>
  <si>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</si>
  <si>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</si>
  <si>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</si>
  <si>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</si>
  <si>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</si>
  <si>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</si>
  <si>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</si>
  <si>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</si>
  <si>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</si>
  <si>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</si>
  <si>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</si>
  <si>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</si>
  <si>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</si>
  <si>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</si>
  <si>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</si>
  <si>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</si>
  <si>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</si>
  <si>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</si>
  <si>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</si>
  <si>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</si>
  <si>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</si>
  <si>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</si>
  <si>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</si>
  <si>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</si>
  <si>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</si>
  <si>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</si>
  <si>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</si>
  <si>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</si>
  <si>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</si>
  <si>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</si>
  <si>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</si>
  <si>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</si>
  <si>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</si>
  <si>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</si>
  <si>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</si>
  <si>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</si>
  <si>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</si>
  <si>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</si>
  <si>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</si>
  <si>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</si>
  <si>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</si>
  <si>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</si>
  <si>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</si>
  <si>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</si>
  <si>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</si>
  <si>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</si>
  <si>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</si>
  <si>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</si>
  <si>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</si>
  <si>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</si>
  <si>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</si>
  <si>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</si>
  <si>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</si>
  <si>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</si>
  <si>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</si>
  <si>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</si>
  <si>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</si>
  <si>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</si>
  <si>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</si>
  <si>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</si>
  <si>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</si>
  <si>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</si>
  <si>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</si>
  <si>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</si>
  <si>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</si>
  <si>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</si>
  <si>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</si>
  <si>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</si>
  <si>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</si>
  <si>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</si>
  <si>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</si>
  <si>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</si>
  <si>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</si>
  <si>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</si>
  <si>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</si>
  <si>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</si>
  <si>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</si>
  <si>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</si>
  <si>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</si>
  <si>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</si>
  <si>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</si>
  <si>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</si>
  <si>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</si>
  <si>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</si>
  <si>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</si>
  <si>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</si>
  <si>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</si>
  <si>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</si>
  <si>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</si>
  <si>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</si>
  <si>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</si>
  <si>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</si>
  <si>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</si>
  <si>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</si>
  <si>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</si>
  <si>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</si>
  <si>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</si>
  <si>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</si>
  <si>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</si>
  <si>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</si>
  <si>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</si>
  <si>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</si>
  <si>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</si>
  <si>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</si>
  <si>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</si>
  <si>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</si>
  <si>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</si>
  <si>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</si>
  <si>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</si>
  <si>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</si>
  <si>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</si>
  <si>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</si>
  <si>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</si>
  <si>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</si>
  <si>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</si>
  <si>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</si>
  <si>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</si>
  <si>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</si>
  <si>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</si>
  <si>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</si>
  <si>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</si>
  <si>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</si>
  <si>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</si>
  <si>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</si>
  <si>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</si>
  <si>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</si>
  <si>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</si>
  <si>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</si>
  <si>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</si>
  <si>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</si>
  <si>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</si>
  <si>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</si>
  <si>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</si>
  <si>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</si>
  <si>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</si>
  <si>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</si>
  <si>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</si>
  <si>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</si>
  <si>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</si>
  <si>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</si>
  <si>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</si>
  <si>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</si>
  <si>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</si>
  <si>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</si>
  <si>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</si>
  <si>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</si>
  <si>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</si>
  <si>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</si>
  <si>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</si>
  <si>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</si>
  <si>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</si>
  <si>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</si>
  <si>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</si>
  <si>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</si>
  <si>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</si>
  <si>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</si>
  <si>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</si>
  <si>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</si>
  <si>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</si>
  <si>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</si>
  <si>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</si>
  <si>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</si>
  <si>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</si>
  <si>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</si>
  <si>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</si>
  <si>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</si>
  <si>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</si>
  <si>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</si>
  <si>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</si>
  <si>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</si>
  <si>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</si>
  <si>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</si>
  <si>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</si>
  <si>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</si>
  <si>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</si>
  <si>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</si>
  <si>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</si>
  <si>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</si>
  <si>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</si>
  <si>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</si>
  <si>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</si>
  <si>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</si>
  <si>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</si>
  <si>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</si>
  <si>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</si>
  <si>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</si>
  <si>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</si>
  <si>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</si>
  <si>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</si>
  <si>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</si>
  <si>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</si>
  <si>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</si>
  <si>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</si>
  <si>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</si>
  <si>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</si>
  <si>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</si>
  <si>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</si>
  <si>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</si>
  <si>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</si>
  <si>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</si>
  <si>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</si>
  <si>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</si>
  <si>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</si>
  <si>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</si>
  <si>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</si>
  <si>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</si>
  <si>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</si>
  <si>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</si>
  <si>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</si>
  <si>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</si>
  <si>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</si>
  <si>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</si>
  <si>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</si>
  <si>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</si>
  <si>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</si>
  <si>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</si>
  <si>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</si>
  <si>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</si>
  <si>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</si>
  <si>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</si>
  <si>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</si>
  <si>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</si>
  <si>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</si>
  <si>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</si>
  <si>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</si>
  <si>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</si>
  <si>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</si>
  <si>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</si>
  <si>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</si>
  <si>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</si>
  <si>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</si>
  <si>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</si>
  <si>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</si>
  <si>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</si>
  <si>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</si>
  <si>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</si>
  <si>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</si>
  <si>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</si>
  <si>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</si>
  <si>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</si>
  <si>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</si>
  <si>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</si>
  <si>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</si>
  <si>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</si>
  <si>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</si>
  <si>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</si>
  <si>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</si>
  <si>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</si>
  <si>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</si>
  <si>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</si>
  <si>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</si>
  <si>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</si>
  <si>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</si>
  <si>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</si>
  <si>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</si>
  <si>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</si>
  <si>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</si>
  <si>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</si>
  <si>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</si>
  <si>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</si>
  <si>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</si>
  <si>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</si>
  <si>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</si>
  <si>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</si>
  <si>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</si>
  <si>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</si>
  <si>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</si>
  <si>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</si>
  <si>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</si>
  <si>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</si>
  <si>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</si>
  <si>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</si>
  <si>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</si>
  <si>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</si>
  <si>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</si>
  <si>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</si>
  <si>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</si>
  <si>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</si>
  <si>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</si>
  <si>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</si>
  <si>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</si>
  <si>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</si>
  <si>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</si>
  <si>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</si>
  <si>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</si>
  <si>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</si>
  <si>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</si>
  <si>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</si>
  <si>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</si>
  <si>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</si>
  <si>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</si>
  <si>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</si>
  <si>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</si>
  <si>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</si>
  <si>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</si>
  <si>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</si>
  <si>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</si>
  <si>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</si>
  <si>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</si>
  <si>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</si>
  <si>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</si>
  <si>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</si>
  <si>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</si>
  <si>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</si>
  <si>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</si>
  <si>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</si>
  <si>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</si>
  <si>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</si>
  <si>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</si>
  <si>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</si>
  <si>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</si>
  <si>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</si>
  <si>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</si>
  <si>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</si>
  <si>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</si>
  <si>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</si>
  <si>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</si>
  <si>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</si>
  <si>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</si>
  <si>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</si>
  <si>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</si>
  <si>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</si>
  <si>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</si>
  <si>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</si>
  <si>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</si>
  <si>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</si>
  <si>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</si>
  <si>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</si>
  <si>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</si>
  <si>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</si>
  <si>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</si>
  <si>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</si>
  <si>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</si>
  <si>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</si>
  <si>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</si>
  <si>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</si>
  <si>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</si>
  <si>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</si>
  <si>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</si>
  <si>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</si>
  <si>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</si>
  <si>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</si>
  <si>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</si>
  <si>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</si>
  <si>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</si>
  <si>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</si>
  <si>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</si>
  <si>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</si>
  <si>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</si>
  <si>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</si>
  <si>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</si>
  <si>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</si>
  <si>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</si>
  <si>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</si>
  <si>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</si>
  <si>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</si>
  <si>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</si>
  <si>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</si>
  <si>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</si>
  <si>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</si>
  <si>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</si>
  <si>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</si>
  <si>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</si>
  <si>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</si>
  <si>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</si>
  <si>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</si>
  <si>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</si>
  <si>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</si>
  <si>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</si>
  <si>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</si>
  <si>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</si>
  <si>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</si>
  <si>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</si>
  <si>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</si>
  <si>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</si>
  <si>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</si>
  <si>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</si>
  <si>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</si>
  <si>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</si>
  <si>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</si>
  <si>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</si>
  <si>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</si>
  <si>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</si>
  <si>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</si>
  <si>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</si>
  <si>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</si>
  <si>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</si>
  <si>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</si>
  <si>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</si>
  <si>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</si>
  <si>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</si>
  <si>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</si>
  <si>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</si>
  <si>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</si>
  <si>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</si>
  <si>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</si>
  <si>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</si>
  <si>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</si>
  <si>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</si>
  <si>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</si>
  <si>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</si>
  <si>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</si>
  <si>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</si>
  <si>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</si>
  <si>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</si>
  <si>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</si>
  <si>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</si>
  <si>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</si>
  <si>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</si>
  <si>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</si>
  <si>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</si>
  <si>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</si>
  <si>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</si>
  <si>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</si>
  <si>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</si>
  <si>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</si>
  <si>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</si>
  <si>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</si>
  <si>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</si>
  <si>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</si>
  <si>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</si>
  <si>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</si>
  <si>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</si>
  <si>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</si>
  <si>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</si>
  <si>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</si>
  <si>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</si>
  <si>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</si>
  <si>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</si>
  <si>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</si>
  <si>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</si>
  <si>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</si>
  <si>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</si>
  <si>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</si>
  <si>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</si>
  <si>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</si>
  <si>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</si>
  <si>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</si>
  <si>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</si>
  <si>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</si>
  <si>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</si>
  <si>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</si>
  <si>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</si>
  <si>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</si>
  <si>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</si>
  <si>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</si>
  <si>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</si>
  <si>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</si>
  <si>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</si>
  <si>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</si>
  <si>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</si>
  <si>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</si>
  <si>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</si>
  <si>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</si>
  <si>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</si>
  <si>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</si>
  <si>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</si>
  <si>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</si>
  <si>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</si>
  <si>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</si>
  <si>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</si>
  <si>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</si>
  <si>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</si>
  <si>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</si>
  <si>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</si>
  <si>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</si>
  <si>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</si>
  <si>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</si>
  <si>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</si>
  <si>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</si>
  <si>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</si>
  <si>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</si>
  <si>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</si>
  <si>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</si>
  <si>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</si>
  <si>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</si>
  <si>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</si>
  <si>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</si>
  <si>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</si>
  <si>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</si>
  <si>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</si>
  <si>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</si>
  <si>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</si>
  <si>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</si>
  <si>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</si>
  <si>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</si>
  <si>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</si>
  <si>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</si>
  <si>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</si>
  <si>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</si>
  <si>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</si>
  <si>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</si>
  <si>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</si>
  <si>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</si>
  <si>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</si>
  <si>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</si>
  <si>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</si>
  <si>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</si>
  <si>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</si>
  <si>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</si>
  <si>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</si>
  <si>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</si>
  <si>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</si>
  <si>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</si>
  <si>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</si>
  <si>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</si>
  <si>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</si>
  <si>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</si>
  <si>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</si>
  <si>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</si>
  <si>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</si>
  <si>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</si>
  <si>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</si>
  <si>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</si>
  <si>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</si>
  <si>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</si>
  <si>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</si>
  <si>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</si>
  <si>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</si>
  <si>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</si>
  <si>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</si>
  <si>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</si>
  <si>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</si>
  <si>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</si>
  <si>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</si>
  <si>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</si>
  <si>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</si>
  <si>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</si>
  <si>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</si>
  <si>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</si>
  <si>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</si>
  <si>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</si>
  <si>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</si>
  <si>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</si>
  <si>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</si>
  <si>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</si>
  <si>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</si>
  <si>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</si>
  <si>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</si>
  <si>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</si>
  <si>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</si>
  <si>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</si>
  <si>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</si>
  <si>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</si>
  <si>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</si>
  <si>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</si>
  <si>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</si>
  <si>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</si>
  <si>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</si>
  <si>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</si>
  <si>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</si>
  <si>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</si>
  <si>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</si>
  <si>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</si>
  <si>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</si>
  <si>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</si>
  <si>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</si>
  <si>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</si>
  <si>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</si>
  <si>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</si>
  <si>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</si>
  <si>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</si>
  <si>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</si>
  <si>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</si>
  <si>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</si>
  <si>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</si>
  <si>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</si>
  <si>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</si>
  <si>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</si>
  <si>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</si>
  <si>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</si>
  <si>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</si>
  <si>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</si>
  <si>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</si>
  <si>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</si>
  <si>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</si>
  <si>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</si>
  <si>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</si>
  <si>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</si>
  <si>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</si>
  <si>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</si>
  <si>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</si>
  <si>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</si>
  <si>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</si>
  <si>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</si>
  <si>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</si>
  <si>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</si>
  <si>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</si>
  <si>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</si>
  <si>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</si>
  <si>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</si>
  <si>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</si>
  <si>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</si>
  <si>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</si>
  <si>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</si>
  <si>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</si>
  <si>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</si>
  <si>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</si>
  <si>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</si>
  <si>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</si>
  <si>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</si>
  <si>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</si>
  <si>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</si>
  <si>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</si>
  <si>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</si>
  <si>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</si>
  <si>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</si>
  <si>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</si>
  <si>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</si>
  <si>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</si>
  <si>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</si>
  <si>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</si>
  <si>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</si>
  <si>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</si>
  <si>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</si>
  <si>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</si>
  <si>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</si>
  <si>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</si>
  <si>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</si>
  <si>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</si>
  <si>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</si>
  <si>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</si>
  <si>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</si>
  <si>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</si>
  <si>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</si>
  <si>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</si>
  <si>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</si>
  <si>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</si>
  <si>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</si>
  <si>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</si>
  <si>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</si>
  <si>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</si>
  <si>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</si>
  <si>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</si>
  <si>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</si>
  <si>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</si>
  <si>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</si>
  <si>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</si>
  <si>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</si>
  <si>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</si>
  <si>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</si>
  <si>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</si>
  <si>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</si>
  <si>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</si>
  <si>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</si>
  <si>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</si>
  <si>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</si>
  <si>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</si>
  <si>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</si>
  <si>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</si>
  <si>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</si>
  <si>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</si>
  <si>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</si>
  <si>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</si>
  <si>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</si>
  <si>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</si>
  <si>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</si>
  <si>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</si>
  <si>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</si>
  <si>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</si>
  <si>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</si>
  <si>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</si>
  <si>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</si>
  <si>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</si>
  <si>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</si>
  <si>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</si>
  <si>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</si>
  <si>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</si>
  <si>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</si>
  <si>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</si>
  <si>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</si>
  <si>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</si>
  <si>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</si>
  <si>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</si>
  <si>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</si>
  <si>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</si>
  <si>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</si>
  <si>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</si>
  <si>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</si>
  <si>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</si>
  <si>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</si>
  <si>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</si>
  <si>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</si>
  <si>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</si>
  <si>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</si>
  <si>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</si>
  <si>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</si>
  <si>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</si>
  <si>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</si>
  <si>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</si>
  <si>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</si>
  <si>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</si>
  <si>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</si>
  <si>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</si>
  <si>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</si>
  <si>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</si>
  <si>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</si>
  <si>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</si>
  <si>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</si>
  <si>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</si>
  <si>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</si>
  <si>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</si>
  <si>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</si>
  <si>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</si>
  <si>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</si>
  <si>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</si>
  <si>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</si>
  <si>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</si>
  <si>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</si>
  <si>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</si>
  <si>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</si>
  <si>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</si>
  <si>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</si>
  <si>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</si>
  <si>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</si>
  <si>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</si>
  <si>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</si>
  <si>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</si>
  <si>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</si>
  <si>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</si>
  <si>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</si>
  <si>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</si>
  <si>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</si>
  <si>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</si>
  <si>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</si>
  <si>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</si>
  <si>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</si>
  <si>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</si>
  <si>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</si>
  <si>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</si>
  <si>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</si>
  <si>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</si>
  <si>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</si>
  <si>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</si>
  <si>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</si>
  <si>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</si>
  <si>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</si>
  <si>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</si>
  <si>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</si>
  <si>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</si>
  <si>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</si>
  <si>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</si>
  <si>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</si>
  <si>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</si>
  <si>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</si>
  <si>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</si>
  <si>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</si>
  <si>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</si>
  <si>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</si>
  <si>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</si>
  <si>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</si>
  <si>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</si>
  <si>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</si>
  <si>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</si>
  <si>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</si>
  <si>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</si>
  <si>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</si>
  <si>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</si>
  <si>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</si>
  <si>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</si>
  <si>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</si>
  <si>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</si>
  <si>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</si>
  <si>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</si>
  <si>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</si>
  <si>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</si>
  <si>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</si>
  <si>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</si>
  <si>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</si>
  <si>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</si>
  <si>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</si>
  <si>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</si>
  <si>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</si>
  <si>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</si>
  <si>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</si>
  <si>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</si>
  <si>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</si>
  <si>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</si>
  <si>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</si>
  <si>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</si>
  <si>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</si>
  <si>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</si>
  <si>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</si>
  <si>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</si>
  <si>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</si>
  <si>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</si>
  <si>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</si>
  <si>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</si>
  <si>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</si>
  <si>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</si>
  <si>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</si>
  <si>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</si>
  <si>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</si>
  <si>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</si>
  <si>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</si>
  <si>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</si>
  <si>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</si>
  <si>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</si>
  <si>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</si>
  <si>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</si>
  <si>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</si>
  <si>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</si>
  <si>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</si>
  <si>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</si>
  <si>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</si>
  <si>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</si>
  <si>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</si>
  <si>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</si>
  <si>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</si>
  <si>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</si>
  <si>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</si>
  <si>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</si>
  <si>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</si>
  <si>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</si>
  <si>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</si>
  <si>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</si>
  <si>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</si>
  <si>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</si>
  <si>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</si>
  <si>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</si>
  <si>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</si>
  <si>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</si>
  <si>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</si>
  <si>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</si>
  <si>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</si>
  <si>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</si>
  <si>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</si>
  <si>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</si>
  <si>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</si>
  <si>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</si>
  <si>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</si>
  <si>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</si>
  <si>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</si>
  <si>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</si>
  <si>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</si>
  <si>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</si>
  <si>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</si>
  <si>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</si>
  <si>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</si>
  <si>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</si>
  <si>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</si>
  <si>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</si>
  <si>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</si>
  <si>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</si>
  <si>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</si>
  <si>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</si>
  <si>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</si>
  <si>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</si>
  <si>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</si>
  <si>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</si>
  <si>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</si>
  <si>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</si>
  <si>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</si>
  <si>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</si>
  <si>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</si>
  <si>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</si>
  <si>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</si>
  <si>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</si>
  <si>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</si>
  <si>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</si>
  <si>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</si>
  <si>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</si>
  <si>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</si>
  <si>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</si>
  <si>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</si>
  <si>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</si>
  <si>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</si>
  <si>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</si>
  <si>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</si>
  <si>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</si>
  <si>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</si>
  <si>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</si>
  <si>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</si>
  <si>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</si>
  <si>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</si>
  <si>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</si>
  <si>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</si>
  <si>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</si>
  <si>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</si>
  <si>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</si>
  <si>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</si>
  <si>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</si>
  <si>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</si>
  <si>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</si>
  <si>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</si>
  <si>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</si>
  <si>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</si>
  <si>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</si>
  <si>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</si>
  <si>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</si>
  <si>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</si>
  <si>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</si>
  <si>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</si>
  <si>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</si>
  <si>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</si>
  <si>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</si>
  <si>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</si>
  <si>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</si>
  <si>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</si>
  <si>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</si>
  <si>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</si>
  <si>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</si>
  <si>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</si>
  <si>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</si>
  <si>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</si>
  <si>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</si>
  <si>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</si>
  <si>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</si>
  <si>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</si>
  <si>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</si>
  <si>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</si>
  <si>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</si>
  <si>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</si>
  <si>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</si>
  <si>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</si>
  <si>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</si>
  <si>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</si>
  <si>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</si>
  <si>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</si>
  <si>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</si>
  <si>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</si>
  <si>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</si>
  <si>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</si>
  <si>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</si>
  <si>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</si>
  <si>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</si>
  <si>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</si>
  <si>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</si>
  <si>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</si>
  <si>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</si>
  <si>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</si>
  <si>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</si>
  <si>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</si>
  <si>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</si>
  <si>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</si>
  <si>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</si>
  <si>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</si>
  <si>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</si>
  <si>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</si>
  <si>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</si>
  <si>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</si>
  <si>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</si>
  <si>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</si>
  <si>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</si>
  <si>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</si>
  <si>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</si>
  <si>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</si>
  <si>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</si>
  <si>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</si>
  <si>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</si>
  <si>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</si>
  <si>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</si>
  <si>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</si>
  <si>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</si>
  <si>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</si>
  <si>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</si>
  <si>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</si>
  <si>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</si>
  <si>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</si>
  <si>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</si>
  <si>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</si>
  <si>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</si>
  <si>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</si>
  <si>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</si>
  <si>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</si>
  <si>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</si>
  <si>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</si>
  <si>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</si>
  <si>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</si>
  <si>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</si>
  <si>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</si>
  <si>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</si>
  <si>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</si>
  <si>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</si>
  <si>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</si>
  <si>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</si>
  <si>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</si>
  <si>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</si>
  <si>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</si>
  <si>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</si>
  <si>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</si>
  <si>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</si>
  <si>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</si>
  <si>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</si>
  <si>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</si>
  <si>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</si>
  <si>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</si>
  <si>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</si>
  <si>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</si>
  <si>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</si>
  <si>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</si>
  <si>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</si>
  <si>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</si>
  <si>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</si>
  <si>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</si>
  <si>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</si>
  <si>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</si>
  <si>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</si>
  <si>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</si>
  <si>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</si>
  <si>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</si>
  <si>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</si>
  <si>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</si>
  <si>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</si>
  <si>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</si>
  <si>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</si>
  <si>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</si>
  <si>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</si>
  <si>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</si>
  <si>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</si>
  <si>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</si>
  <si>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</si>
  <si>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</si>
  <si>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</si>
  <si>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</si>
  <si>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</si>
  <si>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</si>
  <si>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</si>
  <si>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</si>
  <si>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</si>
  <si>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</si>
  <si>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</si>
  <si>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</si>
  <si>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</si>
  <si>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</si>
  <si>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</si>
  <si>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</si>
  <si>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</si>
  <si>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</si>
  <si>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</si>
  <si>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</si>
  <si>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</si>
  <si>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</si>
  <si>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</si>
  <si>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</si>
  <si>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</si>
  <si>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</si>
  <si>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</si>
  <si>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</si>
  <si>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</si>
  <si>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</si>
  <si>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</si>
  <si>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</si>
  <si>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</si>
  <si>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</si>
  <si>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</si>
  <si>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</si>
  <si>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</si>
  <si>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</si>
  <si>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</si>
  <si>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</si>
  <si>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</si>
  <si>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</si>
  <si>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</si>
  <si>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</si>
  <si>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</si>
  <si>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</si>
  <si>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</si>
  <si>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</si>
  <si>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</si>
  <si>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</si>
  <si>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</si>
  <si>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</si>
  <si>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</si>
  <si>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</si>
  <si>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</si>
  <si>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</si>
  <si>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</si>
  <si>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</si>
  <si>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</si>
  <si>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</si>
  <si>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</si>
  <si>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</si>
  <si>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</si>
  <si>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</si>
  <si>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</si>
  <si>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</si>
  <si>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</si>
  <si>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</si>
  <si>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</si>
  <si>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</si>
  <si>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</si>
  <si>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</si>
  <si>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</si>
  <si>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</si>
  <si>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</si>
  <si>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</si>
  <si>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</si>
  <si>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</si>
  <si>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</si>
  <si>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</si>
  <si>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</si>
  <si>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</si>
  <si>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</si>
  <si>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</si>
  <si>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</si>
  <si>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</si>
  <si>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</si>
  <si>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</si>
  <si>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</si>
  <si>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</si>
  <si>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</si>
  <si>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</si>
  <si>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</si>
  <si>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</si>
  <si>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</si>
  <si>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</si>
  <si>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</si>
  <si>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</si>
  <si>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</si>
  <si>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</si>
  <si>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</si>
  <si>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</si>
  <si>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</si>
  <si>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</si>
  <si>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</si>
  <si>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</si>
  <si>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</si>
  <si>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</si>
  <si>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</si>
  <si>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</si>
  <si>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</si>
  <si>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</si>
  <si>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</si>
  <si>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</si>
  <si>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</si>
  <si>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</si>
  <si>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</si>
  <si>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</si>
  <si>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</si>
  <si>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</si>
  <si>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</si>
  <si>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</si>
  <si>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</si>
  <si>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</si>
  <si>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</si>
  <si>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</si>
  <si>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</si>
  <si>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</si>
  <si>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</si>
  <si>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</si>
  <si>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</si>
  <si>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</si>
  <si>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</si>
  <si>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</si>
  <si>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</si>
  <si>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</si>
  <si>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</si>
  <si>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</si>
  <si>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</si>
  <si>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</si>
  <si>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</si>
  <si>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</si>
  <si>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</si>
  <si>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</si>
  <si>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</si>
  <si>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</si>
  <si>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</si>
  <si>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</si>
  <si>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</si>
  <si>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</si>
  <si>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</si>
  <si>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</si>
  <si>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</si>
  <si>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</si>
  <si>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</si>
  <si>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</si>
  <si>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</si>
  <si>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</si>
  <si>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</si>
  <si>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</si>
  <si>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</si>
  <si>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</si>
  <si>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</si>
  <si>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</si>
  <si>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</si>
  <si>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</si>
  <si>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</si>
  <si>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</si>
  <si>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</si>
  <si>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</si>
  <si>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</si>
  <si>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</si>
  <si>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</si>
  <si>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</si>
  <si>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</si>
  <si>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</si>
  <si>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</si>
  <si>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</si>
  <si>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</si>
  <si>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</si>
  <si>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</si>
  <si>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</si>
  <si>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</si>
  <si>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</si>
  <si>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</si>
  <si>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</si>
  <si>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</si>
  <si>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</si>
  <si>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</si>
  <si>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</si>
  <si>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</si>
  <si>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</si>
  <si>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</si>
  <si>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</si>
  <si>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</si>
  <si>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</si>
  <si>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</si>
  <si>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</si>
  <si>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</si>
  <si>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</si>
  <si>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</si>
  <si>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</si>
  <si>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</si>
  <si>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</si>
  <si>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</si>
  <si>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</si>
  <si>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</si>
  <si>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</si>
  <si>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</si>
  <si>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</si>
  <si>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</si>
  <si>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</si>
  <si>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</si>
  <si>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</si>
  <si>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</si>
  <si>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</si>
  <si>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</si>
  <si>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</si>
  <si>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</si>
  <si>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</si>
  <si>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</si>
  <si>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</si>
  <si>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</si>
  <si>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</si>
  <si>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</si>
  <si>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</si>
  <si>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</si>
  <si>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</si>
  <si>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</si>
  <si>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</si>
  <si>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</si>
  <si>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</si>
  <si>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</si>
  <si>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</si>
  <si>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</si>
  <si>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</si>
  <si>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</si>
  <si>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</si>
  <si>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</si>
  <si>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</si>
  <si>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</si>
  <si>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</si>
  <si>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</si>
  <si>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</si>
  <si>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</si>
  <si>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</si>
  <si>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</si>
  <si>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</si>
  <si>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</si>
  <si>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</si>
  <si>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</si>
  <si>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</si>
  <si>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</si>
  <si>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</si>
  <si>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</si>
  <si>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</si>
  <si>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</si>
  <si>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</si>
  <si>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</si>
  <si>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</si>
  <si>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</si>
  <si>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</si>
  <si>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</si>
  <si>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</si>
  <si>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</si>
  <si>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</si>
  <si>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</si>
  <si>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</si>
  <si>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</si>
  <si>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</si>
  <si>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</si>
  <si>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</si>
  <si>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</si>
  <si>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</si>
  <si>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</si>
  <si>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</si>
  <si>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</si>
  <si>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</si>
  <si>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</si>
  <si>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</si>
  <si>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</si>
  <si>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</si>
  <si>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</si>
  <si>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</si>
  <si>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</si>
  <si>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</si>
  <si>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</si>
  <si>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</si>
  <si>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</si>
  <si>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</si>
  <si>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</si>
  <si>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</si>
  <si>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</si>
  <si>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</si>
  <si>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</si>
  <si>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</si>
  <si>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</si>
  <si>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</si>
  <si>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</si>
  <si>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</si>
  <si>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</si>
  <si>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</si>
  <si>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</si>
  <si>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</si>
  <si>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</si>
  <si>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</si>
  <si>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</si>
  <si>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</si>
  <si>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</si>
  <si>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</si>
  <si>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</si>
  <si>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</si>
  <si>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</si>
  <si>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</si>
  <si>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</si>
  <si>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</si>
  <si>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</si>
  <si>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</si>
  <si>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</si>
  <si>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</si>
  <si>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</si>
  <si>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</si>
  <si>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</si>
  <si>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</si>
  <si>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</si>
  <si>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</si>
  <si>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</si>
  <si>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</si>
  <si>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</si>
  <si>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</si>
  <si>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</si>
  <si>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</si>
  <si>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</si>
  <si>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</si>
  <si>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</si>
  <si>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</si>
  <si>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</si>
  <si>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</si>
  <si>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</si>
  <si>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</si>
  <si>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</si>
  <si>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</si>
  <si>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</si>
  <si>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</si>
  <si>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</si>
  <si>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</si>
  <si>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</si>
  <si>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</si>
  <si>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</si>
  <si>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</si>
  <si>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</si>
  <si>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</si>
  <si>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</si>
  <si>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</si>
  <si>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</si>
  <si>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</si>
  <si>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</si>
  <si>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</si>
  <si>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</si>
  <si>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</si>
  <si>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</si>
  <si>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</si>
  <si>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</si>
  <si>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</si>
  <si>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</si>
  <si>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</si>
  <si>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</si>
  <si>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</si>
  <si>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</si>
  <si>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</si>
  <si>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</si>
  <si>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</si>
  <si>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</si>
  <si>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</si>
  <si>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</si>
  <si>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</si>
  <si>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</si>
  <si>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</si>
  <si>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</si>
  <si>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</si>
  <si>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</si>
  <si>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</si>
  <si>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</si>
  <si>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</si>
  <si>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</si>
  <si>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</si>
  <si>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</si>
  <si>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</si>
  <si>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</si>
  <si>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</si>
  <si>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</si>
  <si>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</si>
  <si>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</si>
  <si>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</si>
  <si>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</si>
  <si>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</si>
  <si>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</si>
  <si>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</si>
  <si>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</si>
  <si>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</si>
  <si>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</si>
  <si>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</si>
  <si>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</si>
  <si>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</si>
  <si>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</si>
  <si>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</si>
  <si>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</si>
  <si>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</si>
  <si>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</si>
  <si>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</si>
  <si>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</si>
  <si>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</si>
  <si>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</si>
  <si>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</si>
  <si>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</si>
  <si>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</si>
  <si>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</si>
  <si>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</si>
  <si>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</si>
  <si>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</si>
  <si>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</si>
  <si>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</si>
  <si>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</si>
  <si>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</si>
  <si>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</si>
  <si>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</si>
  <si>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</si>
  <si>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</si>
  <si>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</si>
  <si>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</si>
  <si>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</si>
  <si>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</si>
  <si>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</si>
  <si>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</si>
  <si>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</si>
  <si>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</si>
  <si>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</si>
  <si>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</si>
  <si>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</si>
  <si>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</si>
  <si>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</si>
  <si>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</si>
  <si>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</si>
  <si>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</si>
  <si>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</si>
  <si>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</si>
  <si>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</si>
  <si>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</si>
  <si>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</si>
  <si>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</si>
  <si>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</si>
  <si>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</si>
  <si>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</si>
  <si>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</si>
  <si>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</si>
  <si>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</si>
  <si>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</si>
  <si>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</si>
  <si>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</si>
  <si>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</si>
  <si>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</si>
  <si>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</si>
  <si>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</si>
  <si>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</si>
  <si>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</si>
  <si>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</si>
  <si>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</si>
  <si>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</si>
  <si>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</si>
  <si>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</si>
  <si>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</si>
  <si>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</si>
  <si>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</si>
  <si>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</si>
  <si>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</si>
  <si>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</si>
  <si>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</si>
  <si>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</si>
  <si>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</si>
  <si>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</si>
  <si>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</si>
  <si>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</si>
  <si>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</si>
  <si>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</si>
  <si>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</si>
  <si>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</si>
  <si>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</si>
  <si>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</si>
  <si>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</si>
  <si>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</si>
  <si>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</si>
  <si>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</si>
  <si>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</si>
  <si>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</si>
  <si>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</si>
  <si>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</si>
  <si>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</si>
  <si>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</si>
  <si>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</si>
  <si>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</si>
  <si>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</si>
  <si>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</si>
  <si>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</si>
  <si>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</si>
  <si>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</si>
  <si>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</si>
  <si>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</si>
  <si>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</si>
  <si>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</si>
  <si>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</si>
  <si>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</si>
  <si>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</si>
  <si>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</si>
  <si>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</si>
  <si>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</si>
  <si>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</si>
  <si>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</si>
  <si>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</si>
  <si>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</si>
  <si>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</si>
  <si>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</si>
  <si>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</si>
  <si>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</si>
  <si>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</si>
  <si>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</si>
  <si>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</si>
  <si>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</si>
  <si>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</si>
  <si>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</si>
  <si>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</si>
  <si>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</si>
  <si>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</si>
  <si>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</si>
  <si>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</si>
  <si>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</si>
  <si>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</si>
  <si>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</si>
  <si>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</si>
  <si>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</si>
  <si>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</si>
  <si>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</si>
  <si>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</si>
  <si>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</si>
  <si>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</si>
  <si>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</si>
  <si>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</si>
  <si>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</si>
  <si>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</si>
  <si>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</si>
  <si>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</si>
  <si>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</si>
  <si>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</si>
  <si>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</si>
  <si>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</si>
  <si>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</si>
  <si>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</si>
  <si>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</si>
  <si>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</si>
  <si>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</si>
  <si>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</si>
  <si>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</si>
  <si>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</si>
  <si>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</si>
  <si>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</si>
  <si>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</si>
  <si>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</si>
  <si>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</si>
  <si>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</si>
  <si>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</si>
  <si>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</si>
  <si>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</si>
  <si>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</si>
  <si>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</si>
  <si>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</si>
  <si>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</si>
  <si>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</si>
  <si>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</si>
  <si>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</si>
  <si>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</si>
  <si>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</si>
  <si>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</si>
  <si>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</si>
  <si>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</si>
  <si>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</si>
  <si>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</si>
  <si>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</si>
  <si>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</si>
  <si>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</si>
  <si>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</si>
  <si>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</si>
  <si>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</si>
  <si>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</si>
  <si>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</si>
  <si>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</si>
  <si>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</si>
  <si>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</si>
  <si>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</si>
  <si>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</si>
  <si>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</si>
  <si>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</si>
  <si>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</si>
  <si>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</si>
  <si>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</si>
  <si>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</si>
  <si>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</si>
  <si>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</si>
  <si>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</si>
  <si>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</si>
  <si>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</si>
  <si>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</si>
  <si>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</si>
  <si>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</si>
  <si>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</si>
  <si>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</si>
  <si>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</si>
  <si>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</si>
  <si>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</si>
  <si>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</si>
  <si>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</si>
  <si>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</si>
  <si>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</si>
  <si>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</si>
  <si>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</si>
  <si>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</si>
  <si>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</si>
  <si>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</si>
  <si>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</si>
  <si>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</si>
  <si>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</si>
  <si>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</si>
  <si>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</si>
  <si>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</si>
  <si>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</si>
  <si>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</si>
  <si>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</si>
  <si>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</si>
  <si>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</si>
  <si>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</si>
  <si>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</si>
  <si>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</si>
  <si>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</si>
  <si>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</si>
  <si>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</si>
  <si>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</si>
  <si>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</si>
  <si>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</si>
  <si>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</si>
  <si>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</si>
  <si>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</si>
  <si>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</si>
  <si>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</si>
  <si>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</si>
  <si>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</si>
  <si>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</si>
  <si>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</si>
  <si>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</si>
  <si>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</si>
  <si>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</si>
  <si>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</si>
  <si>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</si>
  <si>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</si>
  <si>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</si>
  <si>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</si>
  <si>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</si>
  <si>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</si>
  <si>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</si>
  <si>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</si>
  <si>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</si>
  <si>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</si>
  <si>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</si>
  <si>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</si>
  <si>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</si>
  <si>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</si>
  <si>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</si>
  <si>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</si>
  <si>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</si>
  <si>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</si>
  <si>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</si>
  <si>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</si>
  <si>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</si>
  <si>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</si>
  <si>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</si>
  <si>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</si>
  <si>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</si>
  <si>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</si>
  <si>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</si>
  <si>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</si>
  <si>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</si>
  <si>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</si>
  <si>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</si>
  <si>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</si>
  <si>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</si>
  <si>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</si>
  <si>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</si>
  <si>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</si>
  <si>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</si>
  <si>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</si>
  <si>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</si>
  <si>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</si>
  <si>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</si>
  <si>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</si>
  <si>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</si>
  <si>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</si>
  <si>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</si>
  <si>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</si>
  <si>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</si>
  <si>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</si>
  <si>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</si>
  <si>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</si>
  <si>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</si>
  <si>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</si>
  <si>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</si>
  <si>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</si>
  <si>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</si>
  <si>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</si>
  <si>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</si>
  <si>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</si>
  <si>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</si>
  <si>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</si>
  <si>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</si>
  <si>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</si>
  <si>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</si>
  <si>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</si>
  <si>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</si>
  <si>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</si>
  <si>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</si>
  <si>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</si>
  <si>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</si>
  <si>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</si>
  <si>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</si>
  <si>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</si>
  <si>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</si>
  <si>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</si>
  <si>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</si>
  <si>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</si>
  <si>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</si>
  <si>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</si>
  <si>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</si>
  <si>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</si>
  <si>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</si>
  <si>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</si>
  <si>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</si>
  <si>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</si>
  <si>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</si>
  <si>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</si>
  <si>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</si>
  <si>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</si>
  <si>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</si>
  <si>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</si>
  <si>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</si>
  <si>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</si>
  <si>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</si>
  <si>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</si>
  <si>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</si>
  <si>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</si>
  <si>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</si>
  <si>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</si>
  <si>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</si>
  <si>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</si>
  <si>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</si>
  <si>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</si>
  <si>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</si>
  <si>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</si>
  <si>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</si>
  <si>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</si>
  <si>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</si>
  <si>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</si>
  <si>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</si>
  <si>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</si>
  <si>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</si>
  <si>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</si>
  <si>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</si>
  <si>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</si>
  <si>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</si>
  <si>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</si>
  <si>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</si>
  <si>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</si>
  <si>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</si>
  <si>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</si>
  <si>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</si>
  <si>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</si>
  <si>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</si>
  <si>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</si>
  <si>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</si>
  <si>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</si>
  <si>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</si>
  <si>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</si>
  <si>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</si>
  <si>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</si>
  <si>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</si>
  <si>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</si>
  <si>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</si>
  <si>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</si>
  <si>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</si>
  <si>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</si>
  <si>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</si>
  <si>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</si>
  <si>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</si>
  <si>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</si>
  <si>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</si>
  <si>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</si>
  <si>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</si>
  <si>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</si>
  <si>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</si>
  <si>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</si>
  <si>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</si>
  <si>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</si>
  <si>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</si>
  <si>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</si>
  <si>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</si>
  <si>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</si>
  <si>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</si>
  <si>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</si>
  <si>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</si>
  <si>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</si>
  <si>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</si>
  <si>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</si>
  <si>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</si>
  <si>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</si>
  <si>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</si>
  <si>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</si>
  <si>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</si>
  <si>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</si>
  <si>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</si>
  <si>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</si>
  <si>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</si>
  <si>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</si>
  <si>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</si>
  <si>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</si>
  <si>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</si>
  <si>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</si>
  <si>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</si>
  <si>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</si>
  <si>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</si>
  <si>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</si>
  <si>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</si>
  <si>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</si>
  <si>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</si>
  <si>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</si>
  <si>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</si>
  <si>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</si>
  <si>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</si>
  <si>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</si>
  <si>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</si>
  <si>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</si>
  <si>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</si>
  <si>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</si>
  <si>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</si>
  <si>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</si>
  <si>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</si>
  <si>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</si>
  <si>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</si>
  <si>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</si>
  <si>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</si>
  <si>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</si>
  <si>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</si>
  <si>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</si>
  <si>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</si>
  <si>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</si>
  <si>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</si>
  <si>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</si>
  <si>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</si>
  <si>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</si>
  <si>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</si>
  <si>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</si>
  <si>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</si>
  <si>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</si>
  <si>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</si>
  <si>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</si>
  <si>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</si>
  <si>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</si>
  <si>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</si>
  <si>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</si>
  <si>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</si>
  <si>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</si>
  <si>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</si>
  <si>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</si>
  <si>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</si>
  <si>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</si>
  <si>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</si>
  <si>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</si>
  <si>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</si>
  <si>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</si>
  <si>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</si>
  <si>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</si>
  <si>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</si>
  <si>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</si>
  <si>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</si>
  <si>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</si>
  <si>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</si>
  <si>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</si>
  <si>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</si>
  <si>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</si>
  <si>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</si>
  <si>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</si>
  <si>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</si>
  <si>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</si>
  <si>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</si>
  <si>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</si>
  <si>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</si>
  <si>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</si>
  <si>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</si>
  <si>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</si>
  <si>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</si>
  <si>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</si>
  <si>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</si>
  <si>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</si>
  <si>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</si>
  <si>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</si>
  <si>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</si>
  <si>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</si>
  <si>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</si>
  <si>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</si>
  <si>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</si>
  <si>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</si>
  <si>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</si>
  <si>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</si>
  <si>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</si>
  <si>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</si>
  <si>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</si>
  <si>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</si>
  <si>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</si>
  <si>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</si>
  <si>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</si>
  <si>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</si>
  <si>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</si>
  <si>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</si>
  <si>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</si>
  <si>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</si>
  <si>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</si>
  <si>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</si>
  <si>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</si>
  <si>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</si>
  <si>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</si>
  <si>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</si>
  <si>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</si>
  <si>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</si>
  <si>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</si>
  <si>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</si>
  <si>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</si>
  <si>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</si>
  <si>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</si>
  <si>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</si>
  <si>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</si>
  <si>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</si>
  <si>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</si>
  <si>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</si>
  <si>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</si>
  <si>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</si>
  <si>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</si>
  <si>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</si>
  <si>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</si>
  <si>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</si>
  <si>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</si>
  <si>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</si>
  <si>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</si>
  <si>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</si>
  <si>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</si>
  <si>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</si>
  <si>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</si>
  <si>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</si>
  <si>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</si>
  <si>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</si>
  <si>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</si>
  <si>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</si>
  <si>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</si>
  <si>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</si>
  <si>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</si>
  <si>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</si>
  <si>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</si>
  <si>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</si>
  <si>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</si>
  <si>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</si>
  <si>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</si>
  <si>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</si>
  <si>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</si>
  <si>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</si>
  <si>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</si>
  <si>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</si>
  <si>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</si>
  <si>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</si>
  <si>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</si>
  <si>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</si>
  <si>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</si>
  <si>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</si>
  <si>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</si>
  <si>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</si>
  <si>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</si>
  <si>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</si>
  <si>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</si>
  <si>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</si>
  <si>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</si>
  <si>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</si>
  <si>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</si>
  <si>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</si>
  <si>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</si>
  <si>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</si>
  <si>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</si>
  <si>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</si>
  <si>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</si>
  <si>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</si>
  <si>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</si>
  <si>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</si>
  <si>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</si>
  <si>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</si>
  <si>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</si>
  <si>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</si>
  <si>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</si>
  <si>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</si>
  <si>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</si>
  <si>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</si>
  <si>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</si>
  <si>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</si>
  <si>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</si>
  <si>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</si>
  <si>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</si>
  <si>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</si>
  <si>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</si>
  <si>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</si>
  <si>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</si>
  <si>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</si>
  <si>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</si>
  <si>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</si>
  <si>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</si>
  <si>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</si>
  <si>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</si>
  <si>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</si>
  <si>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</si>
  <si>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</si>
  <si>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</si>
  <si>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</si>
  <si>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</si>
  <si>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</si>
  <si>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</si>
  <si>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</si>
  <si>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</si>
  <si>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</si>
  <si>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</si>
  <si>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</si>
  <si>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</si>
  <si>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</si>
  <si>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</si>
  <si>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</si>
  <si>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</si>
  <si>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</si>
  <si>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</si>
  <si>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</si>
  <si>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</si>
  <si>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</si>
  <si>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</si>
  <si>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</si>
  <si>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</si>
  <si>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</si>
  <si>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</si>
  <si>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</si>
  <si>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</si>
  <si>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</si>
  <si>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</si>
  <si>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</si>
  <si>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</si>
  <si>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</si>
  <si>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</si>
  <si>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</si>
  <si>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</si>
  <si>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</si>
  <si>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</si>
  <si>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</si>
  <si>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</si>
  <si>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</si>
  <si>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</si>
  <si>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</si>
  <si>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</si>
  <si>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</si>
  <si>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</si>
  <si>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</si>
  <si>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</si>
  <si>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</si>
  <si>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</si>
  <si>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</si>
  <si>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</si>
  <si>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</si>
  <si>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</si>
  <si>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</si>
  <si>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</si>
  <si>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</si>
  <si>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</si>
  <si>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</si>
  <si>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</si>
  <si>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</si>
  <si>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</si>
  <si>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</si>
  <si>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</si>
  <si>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</si>
  <si>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</si>
  <si>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</si>
  <si>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</si>
  <si>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</si>
  <si>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</si>
  <si>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</si>
  <si>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</si>
  <si>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</si>
  <si>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</si>
  <si>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</si>
  <si>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</si>
  <si>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</si>
  <si>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</si>
  <si>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</si>
  <si>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</si>
  <si>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</si>
  <si>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</si>
  <si>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</si>
  <si>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</si>
  <si>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</si>
  <si>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</si>
  <si>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</si>
  <si>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</si>
  <si>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</si>
  <si>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</si>
  <si>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</si>
  <si>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</si>
  <si>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</si>
  <si>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</si>
  <si>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</si>
  <si>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</si>
  <si>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</si>
  <si>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</si>
  <si>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</si>
  <si>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</si>
  <si>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</si>
  <si>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</si>
  <si>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</si>
  <si>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</si>
  <si>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</si>
  <si>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</si>
  <si>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</si>
  <si>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</si>
  <si>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</si>
  <si>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</si>
  <si>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</si>
  <si>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</si>
  <si>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</si>
  <si>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</si>
  <si>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</si>
  <si>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</si>
  <si>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</si>
  <si>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</si>
  <si>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</si>
  <si>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</si>
  <si>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</si>
  <si>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</si>
  <si>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</si>
  <si>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</si>
  <si>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</si>
  <si>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</si>
  <si>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</si>
  <si>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</si>
  <si>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</si>
  <si>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</si>
  <si>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</si>
  <si>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</si>
  <si>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</si>
  <si>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</si>
  <si>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</si>
  <si>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</si>
  <si>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</si>
  <si>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</si>
  <si>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</si>
  <si>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</si>
  <si>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</si>
  <si>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</si>
  <si>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</si>
  <si>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</si>
  <si>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</si>
  <si>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</si>
  <si>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</si>
  <si>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</si>
  <si>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</si>
  <si>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</si>
  <si>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</si>
  <si>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</si>
  <si>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</si>
  <si>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</si>
  <si>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</si>
  <si>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</si>
  <si>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</si>
  <si>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</si>
  <si>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</si>
  <si>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</si>
  <si>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</si>
  <si>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</si>
  <si>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</si>
  <si>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</si>
  <si>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</si>
  <si>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</si>
  <si>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</si>
  <si>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</si>
  <si>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</si>
  <si>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</si>
  <si>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</si>
  <si>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</si>
  <si>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</si>
  <si>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</si>
  <si>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</si>
  <si>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</si>
  <si>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</si>
  <si>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</si>
  <si>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</si>
  <si>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</si>
  <si>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</si>
  <si>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</si>
  <si>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</si>
  <si>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</si>
  <si>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</si>
  <si>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</si>
  <si>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</si>
  <si>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</si>
  <si>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</si>
  <si>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</si>
  <si>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</si>
  <si>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</si>
  <si>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</si>
  <si>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</si>
  <si>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</si>
  <si>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</si>
  <si>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</si>
  <si>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</si>
  <si>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</si>
  <si>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</si>
  <si>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</si>
  <si>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</si>
  <si>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</si>
  <si>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</si>
  <si>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</si>
  <si>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</si>
  <si>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</si>
  <si>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</si>
  <si>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</si>
  <si>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</si>
  <si>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</si>
  <si>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</si>
  <si>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</si>
  <si>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</si>
  <si>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</si>
  <si>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</si>
  <si>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</si>
  <si>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</si>
  <si>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</si>
  <si>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</si>
  <si>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</si>
  <si>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</si>
  <si>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</si>
  <si>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</si>
  <si>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</si>
  <si>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</si>
  <si>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</si>
  <si>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</si>
  <si>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</si>
  <si>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</si>
  <si>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</si>
  <si>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</si>
  <si>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</si>
  <si>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</si>
  <si>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</si>
  <si>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</si>
  <si>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</si>
  <si>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</si>
  <si>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</si>
  <si>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</si>
  <si>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</si>
  <si>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</si>
  <si>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</si>
  <si>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</si>
  <si>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</si>
  <si>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</si>
  <si>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</si>
  <si>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</si>
  <si>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</si>
  <si>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</si>
  <si>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</si>
  <si>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</si>
  <si>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</si>
  <si>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</si>
  <si>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</si>
  <si>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</si>
  <si>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</si>
  <si>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</si>
  <si>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</si>
  <si>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</si>
  <si>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</si>
  <si>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</si>
  <si>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</si>
  <si>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</si>
  <si>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</si>
  <si>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</si>
  <si>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</si>
  <si>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</si>
  <si>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</si>
  <si>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</si>
  <si>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</si>
  <si>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</si>
  <si>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</si>
  <si>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</si>
  <si>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</si>
  <si>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</si>
  <si>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</si>
  <si>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</si>
  <si>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</si>
  <si>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</si>
  <si>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</si>
  <si>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</si>
  <si>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</si>
  <si>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</si>
  <si>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</si>
  <si>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</si>
  <si>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</si>
  <si>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</si>
  <si>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</si>
  <si>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</si>
  <si>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</si>
  <si>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</si>
  <si>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</si>
  <si>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</si>
  <si>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</si>
  <si>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</si>
  <si>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</si>
  <si>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</si>
  <si>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</si>
  <si>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</si>
  <si>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</si>
  <si>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</si>
  <si>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</si>
  <si>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</si>
  <si>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</si>
  <si>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</si>
  <si>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</si>
  <si>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</si>
  <si>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</si>
  <si>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</si>
  <si>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</si>
  <si>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</si>
  <si>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</si>
  <si>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</si>
  <si>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</si>
  <si>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</si>
  <si>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</si>
  <si>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</si>
  <si>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</si>
  <si>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</si>
  <si>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</si>
  <si>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</si>
  <si>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</si>
  <si>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</si>
  <si>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</si>
  <si>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</si>
  <si>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</si>
  <si>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</si>
  <si>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</si>
  <si>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</si>
  <si>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</si>
  <si>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</si>
  <si>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</si>
  <si>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</si>
  <si>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</si>
  <si>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</si>
  <si>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</si>
  <si>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</si>
  <si>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</si>
  <si>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</si>
  <si>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</si>
  <si>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</si>
  <si>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</si>
  <si>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</si>
  <si>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</si>
  <si>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</si>
  <si>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</si>
  <si>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</si>
  <si>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</si>
  <si>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</si>
  <si>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</si>
  <si>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</si>
  <si>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</si>
  <si>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</si>
  <si>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</si>
  <si>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</si>
  <si>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</si>
  <si>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</si>
  <si>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</si>
  <si>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</si>
  <si>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</si>
  <si>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</si>
  <si>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</si>
  <si>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</si>
  <si>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</si>
  <si>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</si>
  <si>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</si>
  <si>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</si>
  <si>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</si>
  <si>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</si>
  <si>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</si>
  <si>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</si>
  <si>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</si>
  <si>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</si>
  <si>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</si>
  <si>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</si>
  <si>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</si>
  <si>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</si>
  <si>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</si>
  <si>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</si>
  <si>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</si>
  <si>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</si>
  <si>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</si>
  <si>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</si>
  <si>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</si>
  <si>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</si>
  <si>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</si>
  <si>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</si>
  <si>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</si>
  <si>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</si>
  <si>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</si>
  <si>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</si>
  <si>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</si>
  <si>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</si>
  <si>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</si>
  <si>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</si>
  <si>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</si>
  <si>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</si>
  <si>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</si>
  <si>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</si>
  <si>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</si>
  <si>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</si>
  <si>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</si>
  <si>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</si>
  <si>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</si>
  <si>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</si>
  <si>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</si>
  <si>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</si>
  <si>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</si>
  <si>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</si>
  <si>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</si>
  <si>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</si>
  <si>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</si>
  <si>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</si>
  <si>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</si>
  <si>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</si>
  <si>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</si>
  <si>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</si>
  <si>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</si>
  <si>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</si>
  <si>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</si>
  <si>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</si>
  <si>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</si>
  <si>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</si>
  <si>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</si>
  <si>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</si>
  <si>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</si>
  <si>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</si>
  <si>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</si>
  <si>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</si>
  <si>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</si>
  <si>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</si>
  <si>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</si>
  <si>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</si>
  <si>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</si>
  <si>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</si>
  <si>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</si>
  <si>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</si>
  <si>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</si>
  <si>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</si>
  <si>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</si>
  <si>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</si>
  <si>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</si>
  <si>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</si>
  <si>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</si>
  <si>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</si>
  <si>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</si>
  <si>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</si>
  <si>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</si>
  <si>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</si>
  <si>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</si>
  <si>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</si>
  <si>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</si>
  <si>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</si>
  <si>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</si>
  <si>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</si>
  <si>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</si>
  <si>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</si>
  <si>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</si>
  <si>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</si>
  <si>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</si>
  <si>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</si>
  <si>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</si>
  <si>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</si>
  <si>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</si>
  <si>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</si>
  <si>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</si>
  <si>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</si>
  <si>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</si>
  <si>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</si>
  <si>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</si>
  <si>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</si>
  <si>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</si>
  <si>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</si>
  <si>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</si>
  <si>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</si>
  <si>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</si>
  <si>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</si>
  <si>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</si>
  <si>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</si>
  <si>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</si>
  <si>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</si>
  <si>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</si>
  <si>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</si>
  <si>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</si>
  <si>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</si>
  <si>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</si>
  <si>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</si>
  <si>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</si>
  <si>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</si>
  <si>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</si>
  <si>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</si>
  <si>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</si>
  <si>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</si>
  <si>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</si>
  <si>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</si>
  <si>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</si>
  <si>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</si>
  <si>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</si>
  <si>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</si>
  <si>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</si>
  <si>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</si>
  <si>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</si>
  <si>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</si>
  <si>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</si>
  <si>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</si>
  <si>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</si>
  <si>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</si>
  <si>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</si>
  <si>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</si>
  <si>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</si>
  <si>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</si>
  <si>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</si>
  <si>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</si>
  <si>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</si>
  <si>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</si>
  <si>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</si>
  <si>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</si>
  <si>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</si>
  <si>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</si>
  <si>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</si>
  <si>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</si>
  <si>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</si>
  <si>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</si>
  <si>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</si>
  <si>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</si>
  <si>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</si>
  <si>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</si>
  <si>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</si>
  <si>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</si>
  <si>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</si>
  <si>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</si>
  <si>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</si>
  <si>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</si>
  <si>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</si>
  <si>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</si>
  <si>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</si>
  <si>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</si>
  <si>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</si>
  <si>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</si>
  <si>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</si>
  <si>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</si>
  <si>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</si>
  <si>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</si>
  <si>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</si>
  <si>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</si>
  <si>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</si>
  <si>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</si>
  <si>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</si>
  <si>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</si>
  <si>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</si>
  <si>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</si>
  <si>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</si>
  <si>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</si>
  <si>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</si>
  <si>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</si>
  <si>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</si>
  <si>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</si>
  <si>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</si>
  <si>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</si>
  <si>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</si>
  <si>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</si>
  <si>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</si>
  <si>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</si>
  <si>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</si>
  <si>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</si>
  <si>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</si>
  <si>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</si>
  <si>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</si>
  <si>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</si>
  <si>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</si>
  <si>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</si>
  <si>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</si>
  <si>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</si>
  <si>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</si>
  <si>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</si>
  <si>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</si>
  <si>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</si>
  <si>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</si>
  <si>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</si>
  <si>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</si>
  <si>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</si>
  <si>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</si>
  <si>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</si>
  <si>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</si>
  <si>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</si>
  <si>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</si>
  <si>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</si>
  <si>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</si>
  <si>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</si>
  <si>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</si>
  <si>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</si>
  <si>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</si>
  <si>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</si>
  <si>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</si>
  <si>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</si>
  <si>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</si>
  <si>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</si>
  <si>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</si>
  <si>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</si>
  <si>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</si>
  <si>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</si>
  <si>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</si>
  <si>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</si>
  <si>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</si>
  <si>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</si>
  <si>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</si>
  <si>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</si>
  <si>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</si>
  <si>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</si>
  <si>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</si>
  <si>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</si>
  <si>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</si>
  <si>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</si>
  <si>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</si>
  <si>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</si>
  <si>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</si>
  <si>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</si>
  <si>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</si>
  <si>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</si>
  <si>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</si>
  <si>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</si>
  <si>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</si>
  <si>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</si>
  <si>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</si>
  <si>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</si>
  <si>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</si>
  <si>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</si>
  <si>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</si>
  <si>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</si>
  <si>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</si>
  <si>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</si>
  <si>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</si>
  <si>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</si>
  <si>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</si>
  <si>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</si>
  <si>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</si>
  <si>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</si>
  <si>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</si>
  <si>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</si>
  <si>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</si>
  <si>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</si>
  <si>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</si>
  <si>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</si>
  <si>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</si>
  <si>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</si>
  <si>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</si>
  <si>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</si>
  <si>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</si>
  <si>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</si>
  <si>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</si>
  <si>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</si>
  <si>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</si>
  <si>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</si>
  <si>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</si>
  <si>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</si>
  <si>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</si>
  <si>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</si>
  <si>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</si>
  <si>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</si>
  <si>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</si>
  <si>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</si>
  <si>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</si>
  <si>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</si>
  <si>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</si>
  <si>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</si>
  <si>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</si>
  <si>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</si>
  <si>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</si>
  <si>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</si>
  <si>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</si>
  <si>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</si>
  <si>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</si>
  <si>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</si>
  <si>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</si>
  <si>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</si>
  <si>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</si>
  <si>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</si>
  <si>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</si>
  <si>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</si>
  <si>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</si>
  <si>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</si>
  <si>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</si>
  <si>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</si>
  <si>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</si>
  <si>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</si>
  <si>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</si>
  <si>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</si>
  <si>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</si>
  <si>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</si>
  <si>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</si>
  <si>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</si>
  <si>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</si>
  <si>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</si>
  <si>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</si>
  <si>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</si>
  <si>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</si>
  <si>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</si>
  <si>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</si>
  <si>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</si>
  <si>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</si>
  <si>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</si>
  <si>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</si>
  <si>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</si>
  <si>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</si>
  <si>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</si>
  <si>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</si>
  <si>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</si>
  <si>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</si>
  <si>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</si>
  <si>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</si>
  <si>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</si>
  <si>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</si>
  <si>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</si>
  <si>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</si>
  <si>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</si>
  <si>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</si>
  <si>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</si>
  <si>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</si>
  <si>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</si>
  <si>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</si>
  <si>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</si>
  <si>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</si>
  <si>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</si>
  <si>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</si>
  <si>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</si>
  <si>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</si>
  <si>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</si>
  <si>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</si>
  <si>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</si>
  <si>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</si>
  <si>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</si>
  <si>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</si>
  <si>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</si>
  <si>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</si>
  <si>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</si>
  <si>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</si>
  <si>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</si>
  <si>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</si>
  <si>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</si>
  <si>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</si>
  <si>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</si>
  <si>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</si>
  <si>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</si>
  <si>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</si>
  <si>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</si>
  <si>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</si>
  <si>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</si>
  <si>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</si>
  <si>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</si>
  <si>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</si>
  <si>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</si>
  <si>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</si>
  <si>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</si>
  <si>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</si>
  <si>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</si>
  <si>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</si>
  <si>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</si>
  <si>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</si>
  <si>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</si>
  <si>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</si>
  <si>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</si>
  <si>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</si>
  <si>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</si>
  <si>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</si>
  <si>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</si>
  <si>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</si>
  <si>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</si>
  <si>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</si>
  <si>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</si>
  <si>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</si>
  <si>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</si>
  <si>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</si>
  <si>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</si>
  <si>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</si>
  <si>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</si>
  <si>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</si>
  <si>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</si>
  <si>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</si>
  <si>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</si>
  <si>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</si>
  <si>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</si>
  <si>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</si>
  <si>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</si>
  <si>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</si>
  <si>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</si>
  <si>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</si>
  <si>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</si>
  <si>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</si>
  <si>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</si>
  <si>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</si>
  <si>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</si>
  <si>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</si>
  <si>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</si>
  <si>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</si>
  <si>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</si>
  <si>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</si>
  <si>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</si>
  <si>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</si>
  <si>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</si>
  <si>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</si>
  <si>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</si>
  <si>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</si>
  <si>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</si>
  <si>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</si>
  <si>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</si>
  <si>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</si>
  <si>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</si>
  <si>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</si>
  <si>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</si>
  <si>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</si>
  <si>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</si>
  <si>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</si>
  <si>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</si>
  <si>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</si>
  <si>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</si>
  <si>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</si>
  <si>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</si>
  <si>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</si>
  <si>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</si>
  <si>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</si>
  <si>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</si>
  <si>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</si>
  <si>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</si>
  <si>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</si>
  <si>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</si>
  <si>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</si>
  <si>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</si>
  <si>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</si>
  <si>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</si>
  <si>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</si>
  <si>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</si>
  <si>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</si>
  <si>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</si>
  <si>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</si>
  <si>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</si>
  <si>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</si>
  <si>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</si>
  <si>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</si>
  <si>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</si>
  <si>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</si>
  <si>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</si>
  <si>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</si>
  <si>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</si>
  <si>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</si>
  <si>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</si>
  <si>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</si>
  <si>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</si>
  <si>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</si>
  <si>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</si>
  <si>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</si>
  <si>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</si>
  <si>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</si>
  <si>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</si>
  <si>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</si>
  <si>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</si>
  <si>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</si>
  <si>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</si>
  <si>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</si>
  <si>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</si>
  <si>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</si>
  <si>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</si>
  <si>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</si>
  <si>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</si>
  <si>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</si>
  <si>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</si>
  <si>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</si>
  <si>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</si>
  <si>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</si>
  <si>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</si>
  <si>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</si>
  <si>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</si>
  <si>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</si>
  <si>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</si>
  <si>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</si>
  <si>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</si>
  <si>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</si>
  <si>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</si>
  <si>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</si>
  <si>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</si>
  <si>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</si>
  <si>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</si>
  <si>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</si>
  <si>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</si>
  <si>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</si>
  <si>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</si>
  <si>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</si>
  <si>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</si>
  <si>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</si>
  <si>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</si>
  <si>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</si>
  <si>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</si>
  <si>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</si>
  <si>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</si>
  <si>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</si>
  <si>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</si>
  <si>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</si>
  <si>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</si>
  <si>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</si>
  <si>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</si>
  <si>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</si>
  <si>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</si>
  <si>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</si>
  <si>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</si>
  <si>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</si>
  <si>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</si>
  <si>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</si>
  <si>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</si>
  <si>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</si>
  <si>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</si>
  <si>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</si>
  <si>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</si>
  <si>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</si>
  <si>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</si>
  <si>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</si>
  <si>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</si>
  <si>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</si>
  <si>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</si>
  <si>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</si>
  <si>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</si>
  <si>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</si>
  <si>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</si>
  <si>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</si>
  <si>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</si>
  <si>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</si>
  <si>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</si>
  <si>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</si>
  <si>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</si>
  <si>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</si>
  <si>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</si>
  <si>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</si>
  <si>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</si>
  <si>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</si>
  <si>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</si>
  <si>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</si>
  <si>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</si>
  <si>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</si>
  <si>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</si>
  <si>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</si>
  <si>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</si>
  <si>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</si>
  <si>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</si>
  <si>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</si>
  <si>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</si>
  <si>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</si>
  <si>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</si>
  <si>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</si>
  <si>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</si>
  <si>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</si>
  <si>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</si>
  <si>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</si>
  <si>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</si>
  <si>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</si>
  <si>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</si>
  <si>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</si>
  <si>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</si>
  <si>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</si>
  <si>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</si>
  <si>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</si>
  <si>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</si>
  <si>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</si>
  <si>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</si>
  <si>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</si>
  <si>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</si>
  <si>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</si>
  <si>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</si>
  <si>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</si>
  <si>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</si>
  <si>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</si>
  <si>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</si>
  <si>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</si>
  <si>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</si>
  <si>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</si>
  <si>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</si>
  <si>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</si>
  <si>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</si>
  <si>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</si>
  <si>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</si>
  <si>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</si>
  <si>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</si>
  <si>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</si>
  <si>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</si>
  <si>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</si>
  <si>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</si>
  <si>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</si>
  <si>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</si>
  <si>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</si>
  <si>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</si>
  <si>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</si>
  <si>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</si>
  <si>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</si>
  <si>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</si>
  <si>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</si>
  <si>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</si>
  <si>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</si>
  <si>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</si>
  <si>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</si>
  <si>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</si>
  <si>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</si>
  <si>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</si>
  <si>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</si>
  <si>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</si>
  <si>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</si>
  <si>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</si>
  <si>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</si>
  <si>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</si>
  <si>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</si>
  <si>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</si>
  <si>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</si>
  <si>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</si>
  <si>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</si>
  <si>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</si>
  <si>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</si>
  <si>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</si>
  <si>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</si>
  <si>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</si>
  <si>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</si>
  <si>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</si>
  <si>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</si>
  <si>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</si>
  <si>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</si>
  <si>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</si>
  <si>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</si>
  <si>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</si>
  <si>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</si>
  <si>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</si>
  <si>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</si>
  <si>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</si>
  <si>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</si>
  <si>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</si>
  <si>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</si>
  <si>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</si>
  <si>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</si>
  <si>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</si>
  <si>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</si>
  <si>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</si>
  <si>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</si>
  <si>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</si>
  <si>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</si>
  <si>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</si>
  <si>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</si>
  <si>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</si>
  <si>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</si>
  <si>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</si>
  <si>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</si>
  <si>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</si>
  <si>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</si>
  <si>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</si>
  <si>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</si>
  <si>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</si>
  <si>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</si>
  <si>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</si>
  <si>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</si>
  <si>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</si>
  <si>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</si>
  <si>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</si>
  <si>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</si>
  <si>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</si>
  <si>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</si>
  <si>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</si>
  <si>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</si>
  <si>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</si>
  <si>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</si>
  <si>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</si>
  <si>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</si>
  <si>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</si>
  <si>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</si>
  <si>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</si>
  <si>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</si>
  <si>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</si>
  <si>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</si>
  <si>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</si>
  <si>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</si>
  <si>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</si>
  <si>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</si>
  <si>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</si>
  <si>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</si>
  <si>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</si>
  <si>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</si>
  <si>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</si>
  <si>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</si>
  <si>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</si>
  <si>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</si>
  <si>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</si>
  <si>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</si>
  <si>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</si>
  <si>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</si>
  <si>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</si>
  <si>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</si>
  <si>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</si>
  <si>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</si>
  <si>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</si>
  <si>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</si>
  <si>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</si>
  <si>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</si>
  <si>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</si>
  <si>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</si>
  <si>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</si>
  <si>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</si>
  <si>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</si>
  <si>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</si>
  <si>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</si>
  <si>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</si>
  <si>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</si>
  <si>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</si>
  <si>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</si>
  <si>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</si>
  <si>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</si>
  <si>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</si>
  <si>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</si>
  <si>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</si>
  <si>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</si>
  <si>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</si>
  <si>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</si>
  <si>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</si>
  <si>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</si>
  <si>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</si>
  <si>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</si>
  <si>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</si>
  <si>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</si>
  <si>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</si>
  <si>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</si>
  <si>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</si>
  <si>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</si>
  <si>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</si>
  <si>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</si>
  <si>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</si>
  <si>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</si>
  <si>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</si>
  <si>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</si>
  <si>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</si>
  <si>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</si>
  <si>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</si>
  <si>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</si>
  <si>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</si>
  <si>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</si>
  <si>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</si>
  <si>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</si>
  <si>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</si>
  <si>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</si>
  <si>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</si>
  <si>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</si>
  <si>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</si>
  <si>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</si>
  <si>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</si>
  <si>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</si>
  <si>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</si>
  <si>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</si>
  <si>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</si>
  <si>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</si>
  <si>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</si>
  <si>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</si>
  <si>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</si>
  <si>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</si>
  <si>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</si>
  <si>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</si>
  <si>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</si>
  <si>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</si>
  <si>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</si>
  <si>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</si>
  <si>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</si>
  <si>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</si>
  <si>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</si>
  <si>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</si>
  <si>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</si>
  <si>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</si>
  <si>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</si>
  <si>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</si>
  <si>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</si>
  <si>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</si>
  <si>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</si>
  <si>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</si>
  <si>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</si>
  <si>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</si>
  <si>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</si>
  <si>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</si>
  <si>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</si>
  <si>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</si>
  <si>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</si>
  <si>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</si>
  <si>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</si>
  <si>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</si>
  <si>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</si>
  <si>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</si>
  <si>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</si>
  <si>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</si>
  <si>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</si>
  <si>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</si>
  <si>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</si>
  <si>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</si>
  <si>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</si>
  <si>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</si>
  <si>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</si>
  <si>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</si>
  <si>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</si>
  <si>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</si>
  <si>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</si>
  <si>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</si>
  <si>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</si>
  <si>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</si>
  <si>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</si>
  <si>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</si>
  <si>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</si>
  <si>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</si>
  <si>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</si>
  <si>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</si>
  <si>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</si>
  <si>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</si>
  <si>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</si>
  <si>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</si>
  <si>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</si>
  <si>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</si>
  <si>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</si>
  <si>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</si>
  <si>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</si>
  <si>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</si>
  <si>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</si>
  <si>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</si>
  <si>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</si>
  <si>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</si>
  <si>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</si>
  <si>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</si>
  <si>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</si>
  <si>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</si>
  <si>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</si>
  <si>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</si>
  <si>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</si>
  <si>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</si>
  <si>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</si>
  <si>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</si>
  <si>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</si>
  <si>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</si>
  <si>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</si>
  <si>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</si>
  <si>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</si>
  <si>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</si>
  <si>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</si>
  <si>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</si>
  <si>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</si>
  <si>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</si>
  <si>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</si>
  <si>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</si>
  <si>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</si>
  <si>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</si>
  <si>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</si>
  <si>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</si>
  <si>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</si>
  <si>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</si>
  <si>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</si>
  <si>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</si>
  <si>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</si>
  <si>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</si>
  <si>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</si>
  <si>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</si>
  <si>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</si>
  <si>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</si>
  <si>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</si>
  <si>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</si>
  <si>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</si>
  <si>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</si>
  <si>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</si>
  <si>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</si>
  <si>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</si>
  <si>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</si>
  <si>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</si>
  <si>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</si>
  <si>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</si>
  <si>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</si>
  <si>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</si>
  <si>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</si>
  <si>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</si>
  <si>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</si>
  <si>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</si>
  <si>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</si>
  <si>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</si>
  <si>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</si>
  <si>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</si>
  <si>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</si>
  <si>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</si>
  <si>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</si>
  <si>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</si>
  <si>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</si>
  <si>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</si>
  <si>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</si>
  <si>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</si>
  <si>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</si>
  <si>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</si>
  <si>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</si>
  <si>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</si>
  <si>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</si>
  <si>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</si>
  <si>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</si>
  <si>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</si>
  <si>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</si>
  <si>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</si>
  <si>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</si>
  <si>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</si>
  <si>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</si>
  <si>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</si>
  <si>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</si>
  <si>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</si>
  <si>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</si>
  <si>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</si>
  <si>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</si>
  <si>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</si>
  <si>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</si>
  <si>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</si>
  <si>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</si>
  <si>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</si>
  <si>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</si>
  <si>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</si>
  <si>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</si>
  <si>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</si>
  <si>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</si>
  <si>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</si>
  <si>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</si>
  <si>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</si>
  <si>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</si>
  <si>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</si>
  <si>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</si>
  <si>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</si>
  <si>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</si>
  <si>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</si>
  <si>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</si>
  <si>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</si>
  <si>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</si>
  <si>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</si>
  <si>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</si>
  <si>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</si>
  <si>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</si>
  <si>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</si>
  <si>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</si>
  <si>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</si>
  <si>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</si>
  <si>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</si>
  <si>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</si>
  <si>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</si>
  <si>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</si>
  <si>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</si>
  <si>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</si>
  <si>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</si>
  <si>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</si>
  <si>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</si>
  <si>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</si>
  <si>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</si>
  <si>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</si>
  <si>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</si>
  <si>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</si>
  <si>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</si>
  <si>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</si>
  <si>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</si>
  <si>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</si>
  <si>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</si>
  <si>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</si>
  <si>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</si>
  <si>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</si>
  <si>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</si>
  <si>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</si>
  <si>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</si>
  <si>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</si>
  <si>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</si>
  <si>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</si>
  <si>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</si>
  <si>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</si>
  <si>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</si>
  <si>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</si>
  <si>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</si>
  <si>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</si>
  <si>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</si>
  <si>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</si>
  <si>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</si>
  <si>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</si>
  <si>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</si>
  <si>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</si>
  <si>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</si>
  <si>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</si>
  <si>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</si>
  <si>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</si>
  <si>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</si>
  <si>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</si>
  <si>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</si>
  <si>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</si>
  <si>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</si>
  <si>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</si>
  <si>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</si>
  <si>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</si>
  <si>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</si>
  <si>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</si>
  <si>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</si>
  <si>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</si>
  <si>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</si>
  <si>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</si>
  <si>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</si>
  <si>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</si>
  <si>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</si>
  <si>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</si>
  <si>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</si>
  <si>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</si>
  <si>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</si>
  <si>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</si>
  <si>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</si>
  <si>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</si>
  <si>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</si>
  <si>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</si>
  <si>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</si>
  <si>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</si>
  <si>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</si>
  <si>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</si>
  <si>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</si>
  <si>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</si>
  <si>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</si>
  <si>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</si>
  <si>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</si>
  <si>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</si>
  <si>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</si>
  <si>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</si>
  <si>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</si>
  <si>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</si>
  <si>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</si>
  <si>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</si>
  <si>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</si>
  <si>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</si>
  <si>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</si>
  <si>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</si>
  <si>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</si>
  <si>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</si>
  <si>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</si>
  <si>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</si>
  <si>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</si>
  <si>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</si>
  <si>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</si>
  <si>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</si>
  <si>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</si>
  <si>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</si>
  <si>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</si>
  <si>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</si>
  <si>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</si>
  <si>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</si>
  <si>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</si>
  <si>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</si>
  <si>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</si>
  <si>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</si>
  <si>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</si>
  <si>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</si>
  <si>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</si>
  <si>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</si>
  <si>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</si>
  <si>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</si>
  <si>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</si>
  <si>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</si>
  <si>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</si>
  <si>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</si>
  <si>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</si>
  <si>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</si>
  <si>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</si>
  <si>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</si>
  <si>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</si>
  <si>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</si>
  <si>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</si>
  <si>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</si>
  <si>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</si>
  <si>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</si>
  <si>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</si>
  <si>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</si>
  <si>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</si>
  <si>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</si>
  <si>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</si>
  <si>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</si>
  <si>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</si>
  <si>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</si>
  <si>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</si>
  <si>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</si>
  <si>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</si>
  <si>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</si>
  <si>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</si>
  <si>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</si>
  <si>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</si>
  <si>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</si>
  <si>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</si>
  <si>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</si>
  <si>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</si>
  <si>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</si>
  <si>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</si>
  <si>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</si>
  <si>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</si>
  <si>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</si>
  <si>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</si>
  <si>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</si>
  <si>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</si>
  <si>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</si>
  <si>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</si>
  <si>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</si>
  <si>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</si>
  <si>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</si>
  <si>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</si>
  <si>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</si>
  <si>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</si>
  <si>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</si>
  <si>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</si>
  <si>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</si>
  <si>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</si>
  <si>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</si>
  <si>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</si>
  <si>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</si>
  <si>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</si>
  <si>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</si>
  <si>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</si>
  <si>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</si>
  <si>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</si>
  <si>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</si>
  <si>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</si>
  <si>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</si>
  <si>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</si>
  <si>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</si>
  <si>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</si>
  <si>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</si>
  <si>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</si>
  <si>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</si>
  <si>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</si>
  <si>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</si>
  <si>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</si>
  <si>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</si>
  <si>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</si>
  <si>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</si>
  <si>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</si>
  <si>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</si>
  <si>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</si>
  <si>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</si>
  <si>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</si>
  <si>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</si>
  <si>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</si>
  <si>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</si>
  <si>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</si>
  <si>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</si>
  <si>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</si>
  <si>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</si>
  <si>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</si>
  <si>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</si>
  <si>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</si>
  <si>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</si>
  <si>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</si>
  <si>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</si>
  <si>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</si>
  <si>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</si>
  <si>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</si>
  <si>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</si>
  <si>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</si>
  <si>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</si>
  <si>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</si>
  <si>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</si>
  <si>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</si>
  <si>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</si>
  <si>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</si>
  <si>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</si>
  <si>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</si>
  <si>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</si>
  <si>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</si>
  <si>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</si>
  <si>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</si>
  <si>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</si>
  <si>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</si>
  <si>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</si>
  <si>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</si>
  <si>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</si>
  <si>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</si>
  <si>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</si>
  <si>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</si>
  <si>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</si>
  <si>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</si>
  <si>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</si>
  <si>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</si>
  <si>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</si>
  <si>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</si>
  <si>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</si>
  <si>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</si>
  <si>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</si>
  <si>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</si>
  <si>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</si>
  <si>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</si>
  <si>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</si>
  <si>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</si>
  <si>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</si>
  <si>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</si>
  <si>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</si>
  <si>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</si>
  <si>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</si>
  <si>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</si>
  <si>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</si>
  <si>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</si>
  <si>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</si>
  <si>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</si>
  <si>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</si>
  <si>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</si>
  <si>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</si>
  <si>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</si>
  <si>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</si>
  <si>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</si>
  <si>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</si>
  <si>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</si>
  <si>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</si>
  <si>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</si>
  <si>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</si>
  <si>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</si>
  <si>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</si>
  <si>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</si>
  <si>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</si>
  <si>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</si>
  <si>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</si>
  <si>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</si>
  <si>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</si>
  <si>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</si>
  <si>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</si>
  <si>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</si>
  <si>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</si>
  <si>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</si>
  <si>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</si>
  <si>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</si>
  <si>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</si>
  <si>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</si>
  <si>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</si>
  <si>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</si>
  <si>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</si>
  <si>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</si>
  <si>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</si>
  <si>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</si>
  <si>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</si>
  <si>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</si>
  <si>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</si>
  <si>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</si>
  <si>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</si>
  <si>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</si>
  <si>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</si>
  <si>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</si>
  <si>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</si>
  <si>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</si>
  <si>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</si>
  <si>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</si>
  <si>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</si>
  <si>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</si>
  <si>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</si>
  <si>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</si>
  <si>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</si>
  <si>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</si>
  <si>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</si>
  <si>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</si>
  <si>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</si>
  <si>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</si>
  <si>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</si>
  <si>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</si>
  <si>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</si>
  <si>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</si>
  <si>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</si>
  <si>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</si>
  <si>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</si>
  <si>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</si>
  <si>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</si>
  <si>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</si>
  <si>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</si>
  <si>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</si>
  <si>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</si>
  <si>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</si>
  <si>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</si>
  <si>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</si>
  <si>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</si>
  <si>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</si>
  <si>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</si>
  <si>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</si>
  <si>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</si>
  <si>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</si>
  <si>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</si>
  <si>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</si>
  <si>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</si>
  <si>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</si>
  <si>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</si>
  <si>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</si>
  <si>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</si>
  <si>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</si>
  <si>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</si>
  <si>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</si>
  <si>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</si>
  <si>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</si>
  <si>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</si>
  <si>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</si>
  <si>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</si>
  <si>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</si>
  <si>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</si>
  <si>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</si>
  <si>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</si>
  <si>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</si>
  <si>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</si>
  <si>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</si>
  <si>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</si>
  <si>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</si>
  <si>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</si>
  <si>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</si>
  <si>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</si>
  <si>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</si>
  <si>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</si>
  <si>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</si>
  <si>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</si>
  <si>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</si>
  <si>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</si>
  <si>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</si>
  <si>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</si>
  <si>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</si>
  <si>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</si>
  <si>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</si>
  <si>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</si>
  <si>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</si>
  <si>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</si>
  <si>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</si>
  <si>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</si>
  <si>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</si>
  <si>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</si>
  <si>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</si>
  <si>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</si>
  <si>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</si>
  <si>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</si>
  <si>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</si>
  <si>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</si>
  <si>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</si>
  <si>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</si>
  <si>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</si>
  <si>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</si>
  <si>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</si>
  <si>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</si>
  <si>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</si>
  <si>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</si>
  <si>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</si>
  <si>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</si>
  <si>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</si>
  <si>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</si>
  <si>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</si>
  <si>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</si>
  <si>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</si>
  <si>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</si>
  <si>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</si>
  <si>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</si>
  <si>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</si>
  <si>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</si>
  <si>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</si>
  <si>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</si>
  <si>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</si>
  <si>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</si>
  <si>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</si>
  <si>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</si>
  <si>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</si>
  <si>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</si>
  <si>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</si>
  <si>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</si>
  <si>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</si>
  <si>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</si>
  <si>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</si>
  <si>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</si>
  <si>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</si>
  <si>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</si>
  <si>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</si>
  <si>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</si>
  <si>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</si>
  <si>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</si>
  <si>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</si>
  <si>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</si>
  <si>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</si>
  <si>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</si>
  <si>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</si>
  <si>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</si>
  <si>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</si>
  <si>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</si>
  <si>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</si>
  <si>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</si>
  <si>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</si>
  <si>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</si>
  <si>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</si>
  <si>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</si>
  <si>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</si>
  <si>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</si>
  <si>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</si>
  <si>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</si>
  <si>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</si>
  <si>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</si>
  <si>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</si>
  <si>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</si>
  <si>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</si>
  <si>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</si>
  <si>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</si>
  <si>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</si>
  <si>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</si>
  <si>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</si>
  <si>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</si>
  <si>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</si>
  <si>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</si>
  <si>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</si>
  <si>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</si>
  <si>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</si>
  <si>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</si>
  <si>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</si>
  <si>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</si>
  <si>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</si>
  <si>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</si>
  <si>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</si>
  <si>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</si>
  <si>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</si>
  <si>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</si>
  <si>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</si>
  <si>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</si>
  <si>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</si>
  <si>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</si>
  <si>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</si>
  <si>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</si>
  <si>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</si>
  <si>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</si>
  <si>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</si>
  <si>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</si>
  <si>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</si>
  <si>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</si>
  <si>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</si>
  <si>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</si>
  <si>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</si>
  <si>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</si>
  <si>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</si>
  <si>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</si>
  <si>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</si>
  <si>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</si>
  <si>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</si>
  <si>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</si>
  <si>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</si>
  <si>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</si>
  <si>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</si>
  <si>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</si>
  <si>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</si>
  <si>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</si>
  <si>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</si>
  <si>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</si>
  <si>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</si>
  <si>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</si>
  <si>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</si>
  <si>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</si>
  <si>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</si>
  <si>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</si>
  <si>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</si>
  <si>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</si>
  <si>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</si>
  <si>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</si>
  <si>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</si>
  <si>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</si>
  <si>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</si>
  <si>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</si>
  <si>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</si>
  <si>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</si>
  <si>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</si>
  <si>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</si>
  <si>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</si>
  <si>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</si>
  <si>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</si>
  <si>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</si>
  <si>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</si>
  <si>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</si>
  <si>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</si>
  <si>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</si>
  <si>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</si>
  <si>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</si>
  <si>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</si>
  <si>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</si>
  <si>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</si>
  <si>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</si>
  <si>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</si>
  <si>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</si>
  <si>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</si>
  <si>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</si>
  <si>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</si>
  <si>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</si>
  <si>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</si>
  <si>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</si>
  <si>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</si>
  <si>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</si>
  <si>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</si>
  <si>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</si>
  <si>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</si>
  <si>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</si>
  <si>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</si>
  <si>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</si>
  <si>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</si>
  <si>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</si>
  <si>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</si>
  <si>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</si>
  <si>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</si>
  <si>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</si>
  <si>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</si>
  <si>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</si>
  <si>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</si>
  <si>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</si>
  <si>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</si>
  <si>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</si>
  <si>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</si>
  <si>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</si>
  <si>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</si>
  <si>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</si>
  <si>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</si>
  <si>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</si>
  <si>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</si>
  <si>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</si>
  <si>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</si>
  <si>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</si>
  <si>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</si>
  <si>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</si>
  <si>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</si>
  <si>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</si>
  <si>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</si>
  <si>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</si>
  <si>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</si>
  <si>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</si>
  <si>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</si>
  <si>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</si>
  <si>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</si>
  <si>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</si>
  <si>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</si>
  <si>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</si>
  <si>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</si>
  <si>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</si>
  <si>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</si>
  <si>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</si>
  <si>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</si>
  <si>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</si>
  <si>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</si>
  <si>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</si>
  <si>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</si>
  <si>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</si>
  <si>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</si>
  <si>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</si>
  <si>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</si>
  <si>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</si>
  <si>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</si>
  <si>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</si>
  <si>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</si>
  <si>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</si>
  <si>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</si>
  <si>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</si>
  <si>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</si>
  <si>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</si>
  <si>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</si>
  <si>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</si>
  <si>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</si>
  <si>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</si>
  <si>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</si>
  <si>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</si>
  <si>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</si>
  <si>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</si>
  <si>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</si>
  <si>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</si>
  <si>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</si>
  <si>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</si>
  <si>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</si>
  <si>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</si>
  <si>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</si>
  <si>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</si>
  <si>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</si>
  <si>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</si>
  <si>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</si>
  <si>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</si>
  <si>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</si>
  <si>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</si>
  <si>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</si>
  <si>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</si>
  <si>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</si>
  <si>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</si>
  <si>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</si>
  <si>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</si>
  <si>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</si>
  <si>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</si>
  <si>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</si>
  <si>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</si>
  <si>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</si>
  <si>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</si>
  <si>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</si>
  <si>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</si>
  <si>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</si>
  <si>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</si>
  <si>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</si>
  <si>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</si>
  <si>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</si>
  <si>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</si>
  <si>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</si>
  <si>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</si>
  <si>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</si>
  <si>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</si>
  <si>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</si>
  <si>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</si>
  <si>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</si>
  <si>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</si>
  <si>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</si>
  <si>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</si>
  <si>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</si>
  <si>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</si>
  <si>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</si>
  <si>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</si>
  <si>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</si>
  <si>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</si>
  <si>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</si>
  <si>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</si>
  <si>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</si>
  <si>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</si>
  <si>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</si>
  <si>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</si>
  <si>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</si>
  <si>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</si>
  <si>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</si>
  <si>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</si>
  <si>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</si>
  <si>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</si>
  <si>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</si>
  <si>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</si>
  <si>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</si>
  <si>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</si>
  <si>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</si>
  <si>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</si>
  <si>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</si>
  <si>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</si>
  <si>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</si>
  <si>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</si>
  <si>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</si>
  <si>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</si>
  <si>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</si>
  <si>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</si>
  <si>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</si>
  <si>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</si>
  <si>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</si>
  <si>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</si>
  <si>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</si>
  <si>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</si>
  <si>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</si>
  <si>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</si>
  <si>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</si>
  <si>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</si>
  <si>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</si>
  <si>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</si>
  <si>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</si>
  <si>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</si>
  <si>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</si>
  <si>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</si>
  <si>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</si>
  <si>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</si>
  <si>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</si>
  <si>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</si>
  <si>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</si>
  <si>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</si>
  <si>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</si>
  <si>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</si>
  <si>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</si>
  <si>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</si>
  <si>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</si>
  <si>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</si>
  <si>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</si>
  <si>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</si>
  <si>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</si>
  <si>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</si>
  <si>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</si>
  <si>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</si>
  <si>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</si>
  <si>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</si>
  <si>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</si>
  <si>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</si>
  <si>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</si>
  <si>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</si>
  <si>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</si>
  <si>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</si>
  <si>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</si>
  <si>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</si>
  <si>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</si>
  <si>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</si>
  <si>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</si>
  <si>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</si>
  <si>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</si>
  <si>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</si>
  <si>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</si>
  <si>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</si>
  <si>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</si>
  <si>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</si>
  <si>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</si>
  <si>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</si>
  <si>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</si>
  <si>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</si>
  <si>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</si>
  <si>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</si>
  <si>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</si>
  <si>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</si>
  <si>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</si>
  <si>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</si>
  <si>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</si>
  <si>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</si>
  <si>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</si>
  <si>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</si>
  <si>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</si>
  <si>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</si>
  <si>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</si>
  <si>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</si>
  <si>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</si>
  <si>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</si>
  <si>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</si>
  <si>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</si>
  <si>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</si>
  <si>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</si>
  <si>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</si>
  <si>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</si>
  <si>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</si>
  <si>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</si>
  <si>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</si>
  <si>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</si>
  <si>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</si>
  <si>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</si>
  <si>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</si>
  <si>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</si>
  <si>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</si>
  <si>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</si>
  <si>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</si>
  <si>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</si>
  <si>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</si>
  <si>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</si>
  <si>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</si>
  <si>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</si>
  <si>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</si>
  <si>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</si>
  <si>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</si>
  <si>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</si>
  <si>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</si>
  <si>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</si>
  <si>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</si>
  <si>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</si>
  <si>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</si>
  <si>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</si>
  <si>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</si>
  <si>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</si>
  <si>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</si>
  <si>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</si>
  <si>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</si>
  <si>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</si>
  <si>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</si>
  <si>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</si>
  <si>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</si>
  <si>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</si>
  <si>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</si>
  <si>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</si>
  <si>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</si>
  <si>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</si>
  <si>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</si>
  <si>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</si>
  <si>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</si>
  <si>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</si>
  <si>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</si>
  <si>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</si>
  <si>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</si>
  <si>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</si>
  <si>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</si>
  <si>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</si>
  <si>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</si>
  <si>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</si>
  <si>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</si>
  <si>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</si>
  <si>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</si>
  <si>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</si>
  <si>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</si>
  <si>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</si>
  <si>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</si>
  <si>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</si>
  <si>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</si>
  <si>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</si>
  <si>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</si>
  <si>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</si>
  <si>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</si>
  <si>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</si>
  <si>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</si>
  <si>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</si>
  <si>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</si>
  <si>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</si>
  <si>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</si>
  <si>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</si>
  <si>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</si>
  <si>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</si>
  <si>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</si>
  <si>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</si>
  <si>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</si>
  <si>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</si>
  <si>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</si>
  <si>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</si>
  <si>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</si>
  <si>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</si>
  <si>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</si>
  <si>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</si>
  <si>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</si>
  <si>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</si>
  <si>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</si>
  <si>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</si>
  <si>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</si>
  <si>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</si>
  <si>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</si>
  <si>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</si>
  <si>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</si>
  <si>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</si>
  <si>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</si>
  <si>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</si>
  <si>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</si>
  <si>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</si>
  <si>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</si>
  <si>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</si>
  <si>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</si>
  <si>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</si>
  <si>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</si>
  <si>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</si>
  <si>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</si>
  <si>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</si>
  <si>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</si>
  <si>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</si>
  <si>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</si>
  <si>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</si>
  <si>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</si>
  <si>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</si>
  <si>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</si>
  <si>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</si>
  <si>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</si>
  <si>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</si>
  <si>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</si>
  <si>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</si>
  <si>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</si>
  <si>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</si>
  <si>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</si>
  <si>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</si>
  <si>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</si>
  <si>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</si>
  <si>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</si>
  <si>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</si>
  <si>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</si>
  <si>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</si>
  <si>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</si>
  <si>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</si>
  <si>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</si>
  <si>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</si>
  <si>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</si>
  <si>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</si>
  <si>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</si>
  <si>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</si>
  <si>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</si>
  <si>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</si>
  <si>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</si>
  <si>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</si>
  <si>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</si>
  <si>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</si>
  <si>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</si>
  <si>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</si>
  <si>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</si>
  <si>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</si>
  <si>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</si>
  <si>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</si>
  <si>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</si>
  <si>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</si>
  <si>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</si>
  <si>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</si>
  <si>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</si>
  <si>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</si>
  <si>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</si>
  <si>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</si>
  <si>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</si>
  <si>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</si>
  <si>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</si>
  <si>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</si>
  <si>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</si>
  <si>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</si>
  <si>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</si>
  <si>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</si>
  <si>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</si>
  <si>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</si>
  <si>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</si>
  <si>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</si>
  <si>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</si>
  <si>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</si>
  <si>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</si>
  <si>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</si>
  <si>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</si>
  <si>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</si>
  <si>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</si>
  <si>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</si>
  <si>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</si>
  <si>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</si>
  <si>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</si>
  <si>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</si>
  <si>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</si>
  <si>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</si>
  <si>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</si>
  <si>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</si>
  <si>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</si>
  <si>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</si>
  <si>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</si>
  <si>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</si>
  <si>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</si>
  <si>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</si>
  <si>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</si>
  <si>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</si>
  <si>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</si>
  <si>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</si>
  <si>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</si>
  <si>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</si>
  <si>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</si>
  <si>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</si>
  <si>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</si>
  <si>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</si>
  <si>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</si>
  <si>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</si>
  <si>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</si>
  <si>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</si>
  <si>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</si>
  <si>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</si>
  <si>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</si>
  <si>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</si>
  <si>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</si>
  <si>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</si>
  <si>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</si>
  <si>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</si>
  <si>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</si>
  <si>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</si>
  <si>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</si>
  <si>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</si>
  <si>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</si>
  <si>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</si>
  <si>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</si>
  <si>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</si>
  <si>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</si>
  <si>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</si>
  <si>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</si>
  <si>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</si>
  <si>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</si>
  <si>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</si>
  <si>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</si>
  <si>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</si>
  <si>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</si>
  <si>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</si>
  <si>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</si>
  <si>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</si>
  <si>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</si>
  <si>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</si>
  <si>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</si>
  <si>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</si>
  <si>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</si>
  <si>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</si>
  <si>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</si>
  <si>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</si>
  <si>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</si>
  <si>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</si>
  <si>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</si>
  <si>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</si>
  <si>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</si>
  <si>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</si>
  <si>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</si>
  <si>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</si>
  <si>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</si>
  <si>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</si>
  <si>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</si>
  <si>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</si>
  <si>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</si>
  <si>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</si>
  <si>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</si>
  <si>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</si>
  <si>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</si>
  <si>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</si>
  <si>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</si>
  <si>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</si>
  <si>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</si>
  <si>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</si>
  <si>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</si>
  <si>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</si>
  <si>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</si>
  <si>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</si>
  <si>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</si>
  <si>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</si>
  <si>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</si>
  <si>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</si>
  <si>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</si>
  <si>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</si>
  <si>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</si>
  <si>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</si>
  <si>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</si>
  <si>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</si>
  <si>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</si>
  <si>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</si>
  <si>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</si>
  <si>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</si>
  <si>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</si>
  <si>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</si>
  <si>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</si>
  <si>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</si>
  <si>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</si>
  <si>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</si>
  <si>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</si>
  <si>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</si>
  <si>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</si>
  <si>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</si>
  <si>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</si>
  <si>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</si>
  <si>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</si>
  <si>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</si>
  <si>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</si>
  <si>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</si>
  <si>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</si>
  <si>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</si>
  <si>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</si>
  <si>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</si>
  <si>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</si>
  <si>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</si>
  <si>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</si>
  <si>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</si>
  <si>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</si>
  <si>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</si>
  <si>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</si>
  <si>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</si>
  <si>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</si>
  <si>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</si>
  <si>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</si>
  <si>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</si>
  <si>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</si>
  <si>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</si>
  <si>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</si>
  <si>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</si>
  <si>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</si>
  <si>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</si>
  <si>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</si>
  <si>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</si>
  <si>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</si>
  <si>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</si>
  <si>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</si>
  <si>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</si>
  <si>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</si>
  <si>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</si>
  <si>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</si>
  <si>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</si>
  <si>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</si>
  <si>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</si>
  <si>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</si>
  <si>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</si>
  <si>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</si>
  <si>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</si>
  <si>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</si>
  <si>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</si>
  <si>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</si>
  <si>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</si>
  <si>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</si>
  <si>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</si>
  <si>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</si>
  <si>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</si>
  <si>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</si>
  <si>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</si>
  <si>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</si>
  <si>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</si>
  <si>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</si>
  <si>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</si>
  <si>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</si>
  <si>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</si>
  <si>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</si>
  <si>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</si>
  <si>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</si>
  <si>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</si>
  <si>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</si>
  <si>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</si>
  <si>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</si>
  <si>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</si>
  <si>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</si>
  <si>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</si>
  <si>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</si>
  <si>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</si>
  <si>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</si>
  <si>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</si>
  <si>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</si>
  <si>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</si>
  <si>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</si>
  <si>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</si>
  <si>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</si>
  <si>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</si>
  <si>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</si>
  <si>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</si>
  <si>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</si>
  <si>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</si>
  <si>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</si>
  <si>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</si>
  <si>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</si>
  <si>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</si>
  <si>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</si>
  <si>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</si>
  <si>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</si>
  <si>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</si>
  <si>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</si>
  <si>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</si>
  <si>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</si>
  <si>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</si>
  <si>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</si>
  <si>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</si>
  <si>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</si>
  <si>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</si>
  <si>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</si>
  <si>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</si>
  <si>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</si>
  <si>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</si>
  <si>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</si>
  <si>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</si>
  <si>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</si>
  <si>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</si>
  <si>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</si>
  <si>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</si>
  <si>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</si>
  <si>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</si>
  <si>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</si>
  <si>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</si>
  <si>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</si>
  <si>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</si>
  <si>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</si>
  <si>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</si>
  <si>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</si>
  <si>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</si>
  <si>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</si>
  <si>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</si>
  <si>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</si>
  <si>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</si>
  <si>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</si>
  <si>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</si>
  <si>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</si>
  <si>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</si>
  <si>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</si>
  <si>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</si>
  <si>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</si>
  <si>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</si>
  <si>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</si>
  <si>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</si>
  <si>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</si>
  <si>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</si>
  <si>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</si>
  <si>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</si>
  <si>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</si>
  <si>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</si>
  <si>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</si>
  <si>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</si>
  <si>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</si>
  <si>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</si>
  <si>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</si>
  <si>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</si>
  <si>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</si>
  <si>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</si>
  <si>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</si>
  <si>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</si>
  <si>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</si>
  <si>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</si>
  <si>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</si>
  <si>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</si>
  <si>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</si>
  <si>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</si>
  <si>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</si>
  <si>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</si>
  <si>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</si>
  <si>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</si>
  <si>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</si>
  <si>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</si>
  <si>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</si>
  <si>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</si>
  <si>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</si>
  <si>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</si>
  <si>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</si>
  <si>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</si>
  <si>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</si>
  <si>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</si>
  <si>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</si>
  <si>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</si>
  <si>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</si>
  <si>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</si>
  <si>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</si>
  <si>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</si>
  <si>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</si>
  <si>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</si>
  <si>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</si>
  <si>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</si>
  <si>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</si>
  <si>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</si>
  <si>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</si>
  <si>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</si>
  <si>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</si>
  <si>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</si>
  <si>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</si>
  <si>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</si>
  <si>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</si>
  <si>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</si>
  <si>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</si>
  <si>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</si>
  <si>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</si>
  <si>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</si>
  <si>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</si>
  <si>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</si>
  <si>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</si>
  <si>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</si>
  <si>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</si>
  <si>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</si>
  <si>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</si>
  <si>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</si>
  <si>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</si>
  <si>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</si>
  <si>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</si>
  <si>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</si>
  <si>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</si>
  <si>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</si>
  <si>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</si>
  <si>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</si>
  <si>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</si>
  <si>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</si>
  <si>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</si>
  <si>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</si>
  <si>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</si>
  <si>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</si>
  <si>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</si>
  <si>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</si>
  <si>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</si>
  <si>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</si>
  <si>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</si>
  <si>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</si>
  <si>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</si>
  <si>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</si>
  <si>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</si>
  <si>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</si>
  <si>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</si>
  <si>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</si>
  <si>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</si>
  <si>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</si>
  <si>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</si>
  <si>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</si>
  <si>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</si>
  <si>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</si>
  <si>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</si>
  <si>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</si>
  <si>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</si>
  <si>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</si>
  <si>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</si>
  <si>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</si>
  <si>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</si>
  <si>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</si>
  <si>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</si>
  <si>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</si>
  <si>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</si>
  <si>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</si>
  <si>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</si>
  <si>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</si>
  <si>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</si>
  <si>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</si>
  <si>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</si>
  <si>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</si>
  <si>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</si>
  <si>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</si>
  <si>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</si>
  <si>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</si>
  <si>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</si>
  <si>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</si>
  <si>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</si>
  <si>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</si>
  <si>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</si>
  <si>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</si>
  <si>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</si>
  <si>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</si>
  <si>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</si>
  <si>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</si>
  <si>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</si>
  <si>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</si>
  <si>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</si>
  <si>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</si>
  <si>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</si>
  <si>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</si>
  <si>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</si>
  <si>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</si>
  <si>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</si>
  <si>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</si>
  <si>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</si>
  <si>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</si>
  <si>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</si>
  <si>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</si>
  <si>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</si>
  <si>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</si>
  <si>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</si>
  <si>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</si>
  <si>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</si>
  <si>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</si>
  <si>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</si>
  <si>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</si>
  <si>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</si>
  <si>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</si>
  <si>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</si>
  <si>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</si>
  <si>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</si>
  <si>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</si>
  <si>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</si>
  <si>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</si>
  <si>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</si>
  <si>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</si>
  <si>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</si>
  <si>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</si>
  <si>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</si>
  <si>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</si>
  <si>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</si>
  <si>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</si>
  <si>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</si>
  <si>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</si>
  <si>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</si>
  <si>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</si>
  <si>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</si>
  <si>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</si>
  <si>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</si>
  <si>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</si>
  <si>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</si>
  <si>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</si>
  <si>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</si>
  <si>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</si>
  <si>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</si>
  <si>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</si>
  <si>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</si>
  <si>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</si>
  <si>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</si>
  <si>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</si>
  <si>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</si>
  <si>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</si>
  <si>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</si>
  <si>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</si>
  <si>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</si>
  <si>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</si>
  <si>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</si>
  <si>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</si>
  <si>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</si>
  <si>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</si>
  <si>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</si>
  <si>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</si>
  <si>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</si>
  <si>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</si>
  <si>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</si>
  <si>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</si>
  <si>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</si>
  <si>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</si>
  <si>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</si>
  <si>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</si>
  <si>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</si>
  <si>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</si>
  <si>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</si>
  <si>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</si>
  <si>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</si>
  <si>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</si>
  <si>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</si>
  <si>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</si>
  <si>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</si>
  <si>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</si>
  <si>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</si>
  <si>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</si>
  <si>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</si>
  <si>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</si>
  <si>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</si>
  <si>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</si>
  <si>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</si>
  <si>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</si>
  <si>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</si>
  <si>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</si>
  <si>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</si>
  <si>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</si>
  <si>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</si>
  <si>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</si>
  <si>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</si>
  <si>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</si>
  <si>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</si>
  <si>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</si>
  <si>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</si>
  <si>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</si>
  <si>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</si>
  <si>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</si>
  <si>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</si>
  <si>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</si>
  <si>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</si>
  <si>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</si>
  <si>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</si>
  <si>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</si>
  <si>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</si>
  <si>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</si>
  <si>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</si>
  <si>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</si>
  <si>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</si>
  <si>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</si>
  <si>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</si>
  <si>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</si>
  <si>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</si>
  <si>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</si>
  <si>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</si>
  <si>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</si>
  <si>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</si>
  <si>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</si>
  <si>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</si>
  <si>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</si>
  <si>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</si>
  <si>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</si>
  <si>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</si>
  <si>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</si>
  <si>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</si>
  <si>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</si>
  <si>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</si>
  <si>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</si>
  <si>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</si>
  <si>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</si>
  <si>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</si>
  <si>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</si>
  <si>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</si>
  <si>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</si>
  <si>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</si>
  <si>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</si>
  <si>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</si>
  <si>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</si>
  <si>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</si>
  <si>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</si>
  <si>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</si>
  <si>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</si>
  <si>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</si>
  <si>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</si>
  <si>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</si>
  <si>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</si>
  <si>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</si>
  <si>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</si>
  <si>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</si>
  <si>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</si>
  <si>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</si>
  <si>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</si>
  <si>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</si>
  <si>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</si>
  <si>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</si>
  <si>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</si>
  <si>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</si>
  <si>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</si>
  <si>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</si>
  <si>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</si>
  <si>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</si>
  <si>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</si>
  <si>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</si>
  <si>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</si>
  <si>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</si>
  <si>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</si>
  <si>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</si>
  <si>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</si>
  <si>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</si>
  <si>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</si>
  <si>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</si>
  <si>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</si>
  <si>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</si>
  <si>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</si>
  <si>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</si>
  <si>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</si>
  <si>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</si>
  <si>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</si>
  <si>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</si>
  <si>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</si>
  <si>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</si>
  <si>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</si>
  <si>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</si>
  <si>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</si>
  <si>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</si>
  <si>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</si>
  <si>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</si>
  <si>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</si>
  <si>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</si>
  <si>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</si>
  <si>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</si>
  <si>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</si>
  <si>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</si>
  <si>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</si>
  <si>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</si>
  <si>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</si>
  <si>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</si>
  <si>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</si>
  <si>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</si>
  <si>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</si>
  <si>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</si>
  <si>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</si>
  <si>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</si>
  <si>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</si>
  <si>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</si>
  <si>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</si>
  <si>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</si>
  <si>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</si>
  <si>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</si>
  <si>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</si>
  <si>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</si>
  <si>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</si>
  <si>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</si>
  <si>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</si>
  <si>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</si>
  <si>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</si>
  <si>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</si>
  <si>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</si>
  <si>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</si>
  <si>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</si>
  <si>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</si>
  <si>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</si>
  <si>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</si>
  <si>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</si>
  <si>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</si>
  <si>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</si>
  <si>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</si>
  <si>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</si>
  <si>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</si>
  <si>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</si>
  <si>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</si>
  <si>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</si>
  <si>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</si>
  <si>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</si>
  <si>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</si>
  <si>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</si>
  <si>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</si>
  <si>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</si>
  <si>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</si>
  <si>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</si>
  <si>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</si>
  <si>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</si>
  <si>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</si>
  <si>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</si>
  <si>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</si>
  <si>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</si>
  <si>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</si>
  <si>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</si>
  <si>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</si>
  <si>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</si>
  <si>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</si>
  <si>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</si>
  <si>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</si>
  <si>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</si>
  <si>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</si>
  <si>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</si>
  <si>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</si>
  <si>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</si>
  <si>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</si>
  <si>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</si>
  <si>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</si>
  <si>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</si>
  <si>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</si>
  <si>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</si>
  <si>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</si>
  <si>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</si>
  <si>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</si>
  <si>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</si>
  <si>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</si>
  <si>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</si>
  <si>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</si>
  <si>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</si>
  <si>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</si>
  <si>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</si>
  <si>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</si>
  <si>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</si>
  <si>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</si>
  <si>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</si>
  <si>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</si>
  <si>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</si>
  <si>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</si>
  <si>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</si>
  <si>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</si>
  <si>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</si>
  <si>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</si>
  <si>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</si>
  <si>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</si>
  <si>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</si>
  <si>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</si>
  <si>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</si>
  <si>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</si>
  <si>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</si>
  <si>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</si>
  <si>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</si>
  <si>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</si>
  <si>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</si>
  <si>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</si>
  <si>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</si>
  <si>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</si>
  <si>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</si>
  <si>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</si>
  <si>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</si>
  <si>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</si>
  <si>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</si>
  <si>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</si>
  <si>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</si>
  <si>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</si>
  <si>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</si>
  <si>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</si>
  <si>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</si>
  <si>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</si>
  <si>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</si>
  <si>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</si>
  <si>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</si>
  <si>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</si>
  <si>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</si>
  <si>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</si>
  <si>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</si>
  <si>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</si>
  <si>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</si>
  <si>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</si>
  <si>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</si>
  <si>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</si>
  <si>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</si>
  <si>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</si>
  <si>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</si>
  <si>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</si>
  <si>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</si>
  <si>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</si>
  <si>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</si>
  <si>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</si>
  <si>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</si>
  <si>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</si>
  <si>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</si>
  <si>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</si>
  <si>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</si>
  <si>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</si>
  <si>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</si>
  <si>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</si>
  <si>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</si>
  <si>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</si>
  <si>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</si>
  <si>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</si>
  <si>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</si>
  <si>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</si>
  <si>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</si>
  <si>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</si>
  <si>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</si>
  <si>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</si>
  <si>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</si>
  <si>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</si>
  <si>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</si>
  <si>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</si>
  <si>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</si>
  <si>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</si>
  <si>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</si>
  <si>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</si>
  <si>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</si>
  <si>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</si>
  <si>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</si>
  <si>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</si>
  <si>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</si>
  <si>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</si>
  <si>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</si>
  <si>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</si>
  <si>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</si>
  <si>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</si>
  <si>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</si>
  <si>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</si>
  <si>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</si>
  <si>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</si>
  <si>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</si>
  <si>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</si>
  <si>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</si>
  <si>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</si>
  <si>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</si>
  <si>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</si>
  <si>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</si>
  <si>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</si>
  <si>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</si>
  <si>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</si>
  <si>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</si>
  <si>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</si>
  <si>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</si>
  <si>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</si>
  <si>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</si>
  <si>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</si>
  <si>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</si>
  <si>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</si>
  <si>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</si>
  <si>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</si>
  <si>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</si>
  <si>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</si>
  <si>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</si>
  <si>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</si>
  <si>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</si>
  <si>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</si>
  <si>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</si>
  <si>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</si>
  <si>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</si>
  <si>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</si>
  <si>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</si>
  <si>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</si>
  <si>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</si>
  <si>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</si>
  <si>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</si>
  <si>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</si>
  <si>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</si>
  <si>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</si>
  <si>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</si>
  <si>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</si>
  <si>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</si>
  <si>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</si>
  <si>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</si>
  <si>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</si>
  <si>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</si>
  <si>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</si>
  <si>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</si>
  <si>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</si>
  <si>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</si>
  <si>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</si>
  <si>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</si>
  <si>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</si>
  <si>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</si>
  <si>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</si>
  <si>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</si>
  <si>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</si>
  <si>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</si>
  <si>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</si>
  <si>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</si>
  <si>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</si>
  <si>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</si>
  <si>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</si>
  <si>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</si>
  <si>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</si>
  <si>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</si>
  <si>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</si>
  <si>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</si>
  <si>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</si>
  <si>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</si>
  <si>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</si>
  <si>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</si>
  <si>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</si>
  <si>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</si>
  <si>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</si>
  <si>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</si>
  <si>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</si>
  <si>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</si>
  <si>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</si>
  <si>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</si>
  <si>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</si>
  <si>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</si>
  <si>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</si>
  <si>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</si>
  <si>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</si>
  <si>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</si>
  <si>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</si>
  <si>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</si>
  <si>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</si>
  <si>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</si>
  <si>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</si>
  <si>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</si>
  <si>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</si>
  <si>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</si>
  <si>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</si>
  <si>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</si>
  <si>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</si>
  <si>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</si>
  <si>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</si>
  <si>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</si>
  <si>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</si>
  <si>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</si>
  <si>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</si>
  <si>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</si>
  <si>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</si>
  <si>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</si>
  <si>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</si>
  <si>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</si>
  <si>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</si>
  <si>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</si>
  <si>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</si>
  <si>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</si>
  <si>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</si>
  <si>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</si>
  <si>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</si>
  <si>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</si>
  <si>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</si>
  <si>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</si>
  <si>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</si>
  <si>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</si>
  <si>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</si>
  <si>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</si>
  <si>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</si>
  <si>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</si>
  <si>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</si>
  <si>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</si>
  <si>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</si>
  <si>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</si>
  <si>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</si>
  <si>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</si>
  <si>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</si>
  <si>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</si>
  <si>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</si>
  <si>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</si>
  <si>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</si>
  <si>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</si>
  <si>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</si>
  <si>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</si>
  <si>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</si>
  <si>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</si>
  <si>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</si>
  <si>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</si>
  <si>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</si>
  <si>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</si>
  <si>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</si>
  <si>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</si>
  <si>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</si>
  <si>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</si>
  <si>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</si>
  <si>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</si>
  <si>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</si>
  <si>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</si>
  <si>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</si>
  <si>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</si>
  <si>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</si>
  <si>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</si>
  <si>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</si>
  <si>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</si>
  <si>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</si>
  <si>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</si>
  <si>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</si>
  <si>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</si>
  <si>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</si>
  <si>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</si>
  <si>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</si>
  <si>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</si>
  <si>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</si>
  <si>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</si>
  <si>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</si>
  <si>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</si>
  <si>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</si>
  <si>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</si>
  <si>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</si>
  <si>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</si>
  <si>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</si>
  <si>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</si>
  <si>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</si>
  <si>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</si>
  <si>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</si>
  <si>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</si>
  <si>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</si>
  <si>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</si>
  <si>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</si>
  <si>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</si>
  <si>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</si>
  <si>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</si>
  <si>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</si>
  <si>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</si>
  <si>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</si>
  <si>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</si>
  <si>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</si>
  <si>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</si>
  <si>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</si>
  <si>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</si>
  <si>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</si>
  <si>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</si>
  <si>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</si>
  <si>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</si>
  <si>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</si>
  <si>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</si>
  <si>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</si>
  <si>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</si>
  <si>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</si>
  <si>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</si>
  <si>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</si>
  <si>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</si>
  <si>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</si>
  <si>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</si>
  <si>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</si>
  <si>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</si>
  <si>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</si>
  <si>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</si>
  <si>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</si>
  <si>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</si>
  <si>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</si>
  <si>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</si>
  <si>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</si>
  <si>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</si>
  <si>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</si>
  <si>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</si>
  <si>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</si>
  <si>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</si>
  <si>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</si>
  <si>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</si>
  <si>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</si>
  <si>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</si>
  <si>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</si>
  <si>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</si>
  <si>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</si>
  <si>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</si>
  <si>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</si>
  <si>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</si>
  <si>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</si>
  <si>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</si>
  <si>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</si>
  <si>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</si>
  <si>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</si>
  <si>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</si>
  <si>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</si>
  <si>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</si>
  <si>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</si>
  <si>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</si>
  <si>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</si>
  <si>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</si>
  <si>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</si>
  <si>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</si>
  <si>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</si>
  <si>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</si>
  <si>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</si>
  <si>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</si>
  <si>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</si>
  <si>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</si>
  <si>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</si>
  <si>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</si>
  <si>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</si>
  <si>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</si>
  <si>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</si>
  <si>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</si>
  <si>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</si>
  <si>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</si>
  <si>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</si>
  <si>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</si>
  <si>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</si>
  <si>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</si>
  <si>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</si>
  <si>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</si>
  <si>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</si>
  <si>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</si>
  <si>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</si>
  <si>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</si>
  <si>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</si>
  <si>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</si>
  <si>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</si>
  <si>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</si>
  <si>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</si>
  <si>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</si>
  <si>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</si>
  <si>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</si>
  <si>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</si>
  <si>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</si>
  <si>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</si>
  <si>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</si>
  <si>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</si>
  <si>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</si>
  <si>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</si>
  <si>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</si>
  <si>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</si>
  <si>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</si>
  <si>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</si>
  <si>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</si>
  <si>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</si>
  <si>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</si>
  <si>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</si>
  <si>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</si>
  <si>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</si>
  <si>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</si>
  <si>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</si>
  <si>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</si>
  <si>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</si>
  <si>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</si>
  <si>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</si>
  <si>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</si>
  <si>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</si>
  <si>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</si>
  <si>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</si>
  <si>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</si>
  <si>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</si>
  <si>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</si>
  <si>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</si>
  <si>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</si>
  <si>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</si>
  <si>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</si>
  <si>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</si>
  <si>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</si>
  <si>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</si>
  <si>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</si>
  <si>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</si>
  <si>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</si>
  <si>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</si>
  <si>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</si>
  <si>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</si>
  <si>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</si>
  <si>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</si>
  <si>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</si>
  <si>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</si>
  <si>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</si>
  <si>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</si>
  <si>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</si>
  <si>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</si>
  <si>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</si>
  <si>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</si>
  <si>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</si>
  <si>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</si>
  <si>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</si>
  <si>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</si>
  <si>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</si>
  <si>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</si>
  <si>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</si>
  <si>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</si>
  <si>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</si>
  <si>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</si>
  <si>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</si>
  <si>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</si>
  <si>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</si>
  <si>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</si>
  <si>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</si>
  <si>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</si>
  <si>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</si>
  <si>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</si>
  <si>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</si>
  <si>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</si>
  <si>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</si>
  <si>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</si>
  <si>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</si>
  <si>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</si>
  <si>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</si>
  <si>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</si>
  <si>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</si>
  <si>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</si>
  <si>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</si>
  <si>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</si>
  <si>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</si>
  <si>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</si>
  <si>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</si>
  <si>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</si>
  <si>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</si>
  <si>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</si>
  <si>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</si>
  <si>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</si>
  <si>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</si>
  <si>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</si>
  <si>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</si>
  <si>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</si>
  <si>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</si>
  <si>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</si>
  <si>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</si>
  <si>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</si>
  <si>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</si>
  <si>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</si>
  <si>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</si>
  <si>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</si>
  <si>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</si>
  <si>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</si>
  <si>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</si>
  <si>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</si>
  <si>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</si>
  <si>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</si>
  <si>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</si>
  <si>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</si>
  <si>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</si>
  <si>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</si>
  <si>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</si>
  <si>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</si>
  <si>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</si>
  <si>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</si>
  <si>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</si>
  <si>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</si>
  <si>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</si>
  <si>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</si>
  <si>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</si>
  <si>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</si>
  <si>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</si>
  <si>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</si>
  <si>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</si>
  <si>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</si>
  <si>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</si>
  <si>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</si>
  <si>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</si>
  <si>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</si>
  <si>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</si>
  <si>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</si>
  <si>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</si>
  <si>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</si>
  <si>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</si>
  <si>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</si>
  <si>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</si>
  <si>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</si>
  <si>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</si>
  <si>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</si>
  <si>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</si>
  <si>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</si>
  <si>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</si>
  <si>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</si>
  <si>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</si>
  <si>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</si>
  <si>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</si>
  <si>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</si>
  <si>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</si>
  <si>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</si>
  <si>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</si>
  <si>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</si>
  <si>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</si>
  <si>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</si>
  <si>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</si>
  <si>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</si>
  <si>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</si>
  <si>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</si>
  <si>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</si>
  <si>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</si>
  <si>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</si>
  <si>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</si>
  <si>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</si>
  <si>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</si>
  <si>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</si>
  <si>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</si>
  <si>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</si>
  <si>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</si>
  <si>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</si>
  <si>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</si>
  <si>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</si>
  <si>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</si>
  <si>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</si>
  <si>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</si>
  <si>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</si>
  <si>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</si>
  <si>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</si>
  <si>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</si>
  <si>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</si>
  <si>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</si>
  <si>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</si>
  <si>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</si>
  <si>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</si>
  <si>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</si>
  <si>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</si>
  <si>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</si>
  <si>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</si>
  <si>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</si>
  <si>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</si>
  <si>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</si>
  <si>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</si>
  <si>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</si>
  <si>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</si>
  <si>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</si>
  <si>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</si>
  <si>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</si>
  <si>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</si>
  <si>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</si>
  <si>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</si>
  <si>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</si>
  <si>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</si>
  <si>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</si>
  <si>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</si>
  <si>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</si>
  <si>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</si>
  <si>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</si>
  <si>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</si>
  <si>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</si>
  <si>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</si>
  <si>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</si>
  <si>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</si>
  <si>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</si>
  <si>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</si>
  <si>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</si>
  <si>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</si>
  <si>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</si>
  <si>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</si>
  <si>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</si>
  <si>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</si>
  <si>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</si>
  <si>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</si>
  <si>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</si>
  <si>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</si>
  <si>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</si>
  <si>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</si>
  <si>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</si>
  <si>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</si>
  <si>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</si>
  <si>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</si>
  <si>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</si>
  <si>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</si>
  <si>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</si>
  <si>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</si>
  <si>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</si>
  <si>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</si>
  <si>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</si>
  <si>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</si>
  <si>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</si>
  <si>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</si>
  <si>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</si>
  <si>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</si>
  <si>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</si>
  <si>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</si>
  <si>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</si>
  <si>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</si>
  <si>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</si>
  <si>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</si>
  <si>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</si>
  <si>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</si>
  <si>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</si>
  <si>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</si>
  <si>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</si>
  <si>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</si>
  <si>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</si>
  <si>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</si>
  <si>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</si>
  <si>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</si>
  <si>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</si>
  <si>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</si>
  <si>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</si>
  <si>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</si>
  <si>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</si>
  <si>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</si>
  <si>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</si>
  <si>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</si>
  <si>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</si>
  <si>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</si>
  <si>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</si>
  <si>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</si>
  <si>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</si>
  <si>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</si>
  <si>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</si>
  <si>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</si>
  <si>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</si>
  <si>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</si>
  <si>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</si>
  <si>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</si>
  <si>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</si>
  <si>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</si>
  <si>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</si>
  <si>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</si>
  <si>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</si>
  <si>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</si>
  <si>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</si>
  <si>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</si>
  <si>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</si>
  <si>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</si>
  <si>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</si>
  <si>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</si>
  <si>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</si>
  <si>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</si>
  <si>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</si>
  <si>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</si>
  <si>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</si>
  <si>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</si>
  <si>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</si>
  <si>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</si>
  <si>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</si>
  <si>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</si>
  <si>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</si>
  <si>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</si>
  <si>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</si>
  <si>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</si>
  <si>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</si>
  <si>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</si>
  <si>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</si>
  <si>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</si>
  <si>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</si>
  <si>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</si>
  <si>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</si>
  <si>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</si>
  <si>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</si>
  <si>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</si>
  <si>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</si>
  <si>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</si>
  <si>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</si>
  <si>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</si>
  <si>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</si>
  <si>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</si>
  <si>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</si>
  <si>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</si>
  <si>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</si>
  <si>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</si>
  <si>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</si>
  <si>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</si>
  <si>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</si>
  <si>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</si>
  <si>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</si>
  <si>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</si>
  <si>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</si>
  <si>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</si>
  <si>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</si>
  <si>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</si>
  <si>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</si>
  <si>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</si>
  <si>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</si>
  <si>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</si>
  <si>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</si>
  <si>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</si>
  <si>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</si>
  <si>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</si>
  <si>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</si>
  <si>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</si>
  <si>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</si>
  <si>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</si>
  <si>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</si>
  <si>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</si>
  <si>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</si>
  <si>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</si>
  <si>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</si>
  <si>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</si>
  <si>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</si>
  <si>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</si>
  <si>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</si>
  <si>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</si>
  <si>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</si>
  <si>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</si>
  <si>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</si>
  <si>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</si>
  <si>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</si>
  <si>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</si>
  <si>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</si>
  <si>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</si>
  <si>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</si>
  <si>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</si>
  <si>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</si>
  <si>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</si>
  <si>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</si>
  <si>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</si>
  <si>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</si>
  <si>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</si>
  <si>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</si>
  <si>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</si>
  <si>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</si>
  <si>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</si>
  <si>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</si>
  <si>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</si>
  <si>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</si>
  <si>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</si>
  <si>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</si>
  <si>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</si>
  <si>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</si>
  <si>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</si>
  <si>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</si>
  <si>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</si>
  <si>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</si>
  <si>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</si>
  <si>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</si>
  <si>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</si>
  <si>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</si>
  <si>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</si>
  <si>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</si>
  <si>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</si>
  <si>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</si>
  <si>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</si>
  <si>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</si>
  <si>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</si>
  <si>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</si>
  <si>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</si>
  <si>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</si>
  <si>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</si>
  <si>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</si>
  <si>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</si>
  <si>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</si>
  <si>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</si>
  <si>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</si>
  <si>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</si>
  <si>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</si>
  <si>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</si>
  <si>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</si>
  <si>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</si>
  <si>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</si>
  <si>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</si>
  <si>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</si>
  <si>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</si>
  <si>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</si>
  <si>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</si>
  <si>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</si>
  <si>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</si>
  <si>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</si>
  <si>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</si>
  <si>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</si>
  <si>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</si>
  <si>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</si>
  <si>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</si>
  <si>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</si>
  <si>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</si>
  <si>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</si>
  <si>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</si>
  <si>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</si>
  <si>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</si>
  <si>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</si>
  <si>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</si>
  <si>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</si>
  <si>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</si>
  <si>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</si>
  <si>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</si>
  <si>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</si>
  <si>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</si>
  <si>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</si>
  <si>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</si>
  <si>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</si>
  <si>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</si>
  <si>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</si>
  <si>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</si>
  <si>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</si>
  <si>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</si>
  <si>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</si>
  <si>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</si>
  <si>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</si>
  <si>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</si>
  <si>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</si>
  <si>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</si>
  <si>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</si>
  <si>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</si>
  <si>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</si>
  <si>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</si>
  <si>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</si>
  <si>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</si>
  <si>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</si>
  <si>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</si>
  <si>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</si>
  <si>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</si>
  <si>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</si>
  <si>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</si>
  <si>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</si>
  <si>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</si>
  <si>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</si>
  <si>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</si>
  <si>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</si>
  <si>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</si>
  <si>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</si>
  <si>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</si>
  <si>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</si>
  <si>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</si>
  <si>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</si>
  <si>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</si>
  <si>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</si>
  <si>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</si>
  <si>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</si>
  <si>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</si>
  <si>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</si>
  <si>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</si>
  <si>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</si>
  <si>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</si>
  <si>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</si>
  <si>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</si>
  <si>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</si>
  <si>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</si>
  <si>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</si>
  <si>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</si>
  <si>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</si>
  <si>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</si>
  <si>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</si>
  <si>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</si>
  <si>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</si>
  <si>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</si>
  <si>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</si>
  <si>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</si>
  <si>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</si>
  <si>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</si>
  <si>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</si>
  <si>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</si>
  <si>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</si>
  <si>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</si>
  <si>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</si>
  <si>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</si>
  <si>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</si>
  <si>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</si>
  <si>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</si>
  <si>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</si>
  <si>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</si>
  <si>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</si>
  <si>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</si>
  <si>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</si>
  <si>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</si>
  <si>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</si>
  <si>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</si>
  <si>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</si>
  <si>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</si>
  <si>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</si>
  <si>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</si>
  <si>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</si>
  <si>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</si>
  <si>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</si>
  <si>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</si>
  <si>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</si>
  <si>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</si>
  <si>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</si>
  <si>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</si>
  <si>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</si>
  <si>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</si>
  <si>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</si>
  <si>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</si>
  <si>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</si>
  <si>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</si>
  <si>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</si>
  <si>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</si>
  <si>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</si>
  <si>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</si>
  <si>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</si>
  <si>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</si>
  <si>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</si>
  <si>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</si>
  <si>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</si>
  <si>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</si>
  <si>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</si>
  <si>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</si>
  <si>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</si>
  <si>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</si>
  <si>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</si>
  <si>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</si>
  <si>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</si>
  <si>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</si>
  <si>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</si>
  <si>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</si>
  <si>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</si>
  <si>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</si>
  <si>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</si>
  <si>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</si>
  <si>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</si>
  <si>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</si>
  <si>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</si>
  <si>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</si>
  <si>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</si>
  <si>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</si>
  <si>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</si>
  <si>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</si>
  <si>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</si>
  <si>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</si>
  <si>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</si>
  <si>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</si>
  <si>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</si>
  <si>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</si>
  <si>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</si>
  <si>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</si>
  <si>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</si>
  <si>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</si>
  <si>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</si>
  <si>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</si>
  <si>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</si>
  <si>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</si>
  <si>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</si>
  <si>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</si>
  <si>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</si>
  <si>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</si>
  <si>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</si>
  <si>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</si>
  <si>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</si>
  <si>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</si>
  <si>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</si>
  <si>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</si>
  <si>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</si>
  <si>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</si>
  <si>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</si>
  <si>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</si>
  <si>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</si>
  <si>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</si>
  <si>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</si>
  <si>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</si>
  <si>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</si>
  <si>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</si>
  <si>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</si>
  <si>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</si>
  <si>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</si>
  <si>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</si>
  <si>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</si>
  <si>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</si>
  <si>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</si>
  <si>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</si>
  <si>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</si>
  <si>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</si>
  <si>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</si>
  <si>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</si>
  <si>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</si>
  <si>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</si>
  <si>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</si>
  <si>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</si>
  <si>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</si>
  <si>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</si>
  <si>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</si>
  <si>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</si>
  <si>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</si>
  <si>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</si>
  <si>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</si>
  <si>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</si>
  <si>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</si>
  <si>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</si>
  <si>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</si>
  <si>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</si>
  <si>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</si>
  <si>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</si>
  <si>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</si>
  <si>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</si>
  <si>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</si>
  <si>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</si>
  <si>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</si>
  <si>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</si>
  <si>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</si>
  <si>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</si>
  <si>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</si>
  <si>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</si>
  <si>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</si>
  <si>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</si>
  <si>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</si>
  <si>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</si>
  <si>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</si>
  <si>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</si>
  <si>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</si>
  <si>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</si>
  <si>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</si>
  <si>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</si>
  <si>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</si>
  <si>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</si>
  <si>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</si>
  <si>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</si>
  <si>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</si>
  <si>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</si>
  <si>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</si>
  <si>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</si>
  <si>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</si>
  <si>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</si>
  <si>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</si>
  <si>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</si>
  <si>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</si>
  <si>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</si>
  <si>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</si>
  <si>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</si>
  <si>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</si>
  <si>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</si>
  <si>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</si>
  <si>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</si>
  <si>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</si>
  <si>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</si>
  <si>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</si>
  <si>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</si>
  <si>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</si>
  <si>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</si>
  <si>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</si>
  <si>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</si>
  <si>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</si>
  <si>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</si>
  <si>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</si>
  <si>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</si>
  <si>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</si>
  <si>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</si>
  <si>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</si>
  <si>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</si>
  <si>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</si>
  <si>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</si>
  <si>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</si>
  <si>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</si>
  <si>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</si>
  <si>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</si>
  <si>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</si>
  <si>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</si>
  <si>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</si>
  <si>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</si>
  <si>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</si>
  <si>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</si>
  <si>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</si>
  <si>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</si>
  <si>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</si>
  <si>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</si>
  <si>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</si>
  <si>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</si>
  <si>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</si>
  <si>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</si>
  <si>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</si>
  <si>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</si>
  <si>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</si>
  <si>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</si>
  <si>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</si>
  <si>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</si>
  <si>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</si>
  <si>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</si>
  <si>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</si>
  <si>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</si>
  <si>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</si>
  <si>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</si>
  <si>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</si>
  <si>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</si>
  <si>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</si>
  <si>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</si>
  <si>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</si>
  <si>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</si>
  <si>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</si>
  <si>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</si>
  <si>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</si>
  <si>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</si>
  <si>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</si>
  <si>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</si>
  <si>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</si>
  <si>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</si>
  <si>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</si>
  <si>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</si>
  <si>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</si>
  <si>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</si>
  <si>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</si>
  <si>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</si>
  <si>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</si>
  <si>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</si>
  <si>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</si>
  <si>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</si>
  <si>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</si>
  <si>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</si>
  <si>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</si>
  <si>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</si>
  <si>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</si>
  <si>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</si>
  <si>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</si>
  <si>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</si>
  <si>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</si>
  <si>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</si>
  <si>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</si>
  <si>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</si>
  <si>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</si>
  <si>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</si>
  <si>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</si>
  <si>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</si>
  <si>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</si>
  <si>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</si>
  <si>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</si>
  <si>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</si>
  <si>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</si>
  <si>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</si>
  <si>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</si>
  <si>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</si>
  <si>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</si>
  <si>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</si>
  <si>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</si>
  <si>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</si>
  <si>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</si>
  <si>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</si>
  <si>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</si>
  <si>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</si>
  <si>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</si>
  <si>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</si>
  <si>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</si>
  <si>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</si>
  <si>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</si>
  <si>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</si>
  <si>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</si>
  <si>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</si>
  <si>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</si>
  <si>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</si>
  <si>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</si>
  <si>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</si>
  <si>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</si>
  <si>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</si>
  <si>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</si>
  <si>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</si>
  <si>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</si>
  <si>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</si>
  <si>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</si>
  <si>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</si>
  <si>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</si>
  <si>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</si>
  <si>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</si>
  <si>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</si>
  <si>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</si>
  <si>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</si>
  <si>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</si>
  <si>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</si>
  <si>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</si>
  <si>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</si>
  <si>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</si>
  <si>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</si>
  <si>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</si>
  <si>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</si>
  <si>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</si>
  <si>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</si>
  <si>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</si>
  <si>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</si>
  <si>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</si>
  <si>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</si>
  <si>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</si>
  <si>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</si>
  <si>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</si>
  <si>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</si>
  <si>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</si>
  <si>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</si>
  <si>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</si>
  <si>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</si>
  <si>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</si>
  <si>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</si>
  <si>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</si>
  <si>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</si>
  <si>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</si>
  <si>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</si>
  <si>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</si>
  <si>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</si>
  <si>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</si>
  <si>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</si>
  <si>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</si>
  <si>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</si>
  <si>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</si>
  <si>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</si>
  <si>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</si>
  <si>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</si>
  <si>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</si>
  <si>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</si>
  <si>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</si>
  <si>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</si>
  <si>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</si>
  <si>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</si>
  <si>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</si>
  <si>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</si>
  <si>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</si>
  <si>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</si>
  <si>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</si>
  <si>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</si>
  <si>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</si>
  <si>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</si>
  <si>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</si>
  <si>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</si>
  <si>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</si>
  <si>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</si>
  <si>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</si>
  <si>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</si>
  <si>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</si>
  <si>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</si>
  <si>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</si>
  <si>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</si>
  <si>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</si>
  <si>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</si>
  <si>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</si>
  <si>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</si>
  <si>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</si>
  <si>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</si>
  <si>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</si>
  <si>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</si>
  <si>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</si>
  <si>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</si>
  <si>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</si>
  <si>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</si>
  <si>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</si>
  <si>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</si>
  <si>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</si>
  <si>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</si>
  <si>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</si>
  <si>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</si>
  <si>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</si>
  <si>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</si>
  <si>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</si>
  <si>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</si>
  <si>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</si>
  <si>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</si>
  <si>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</si>
  <si>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</si>
  <si>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</si>
  <si>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</si>
  <si>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</si>
  <si>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</si>
  <si>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</si>
  <si>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</si>
  <si>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</si>
  <si>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</si>
  <si>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</si>
  <si>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</si>
  <si>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</si>
  <si>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</si>
  <si>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</si>
  <si>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</si>
  <si>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</si>
  <si>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</si>
  <si>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</si>
  <si>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</si>
  <si>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</si>
  <si>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</si>
  <si>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</si>
  <si>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</si>
  <si>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</si>
  <si>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</si>
  <si>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</si>
  <si>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</si>
  <si>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</si>
  <si>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</si>
  <si>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</si>
  <si>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</si>
  <si>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</si>
  <si>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</si>
  <si>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</si>
  <si>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</si>
  <si>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</si>
  <si>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</si>
  <si>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</si>
  <si>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</si>
  <si>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</si>
  <si>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</si>
  <si>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</si>
  <si>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</si>
  <si>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</si>
  <si>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</si>
  <si>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</si>
  <si>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</si>
  <si>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</si>
  <si>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</si>
  <si>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</si>
  <si>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</si>
  <si>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</si>
  <si>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</si>
  <si>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</si>
  <si>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</si>
  <si>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</si>
  <si>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</si>
  <si>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</si>
  <si>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</si>
  <si>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</si>
  <si>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</si>
  <si>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</si>
  <si>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</si>
  <si>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</si>
  <si>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</si>
  <si>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</si>
  <si>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</si>
  <si>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</si>
  <si>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</si>
  <si>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</si>
  <si>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</si>
  <si>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</si>
  <si>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</si>
  <si>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</si>
  <si>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</si>
  <si>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</si>
  <si>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</si>
  <si>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</si>
  <si>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</si>
  <si>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</si>
  <si>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</si>
  <si>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</si>
  <si>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</si>
  <si>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</si>
  <si>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</si>
  <si>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</si>
  <si>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</si>
  <si>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</si>
  <si>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</si>
  <si>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</si>
  <si>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</si>
  <si>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</si>
  <si>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</si>
  <si>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</si>
  <si>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</si>
  <si>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</si>
  <si>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</si>
  <si>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</si>
  <si>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</si>
  <si>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</si>
  <si>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</si>
  <si>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</si>
  <si>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</si>
  <si>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</si>
  <si>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</si>
  <si>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</si>
  <si>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</si>
  <si>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</si>
  <si>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</si>
  <si>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</si>
  <si>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</si>
  <si>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</si>
  <si>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</si>
  <si>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</si>
  <si>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</si>
  <si>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</si>
  <si>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</si>
  <si>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</si>
  <si>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</si>
  <si>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</si>
  <si>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</si>
  <si>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</si>
  <si>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</si>
  <si>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</si>
  <si>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</si>
  <si>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</si>
  <si>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</si>
  <si>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</si>
  <si>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</si>
  <si>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</si>
  <si>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</si>
  <si>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</si>
  <si>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</si>
  <si>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</si>
  <si>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</si>
  <si>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</si>
  <si>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</si>
  <si>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</si>
  <si>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</si>
  <si>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</si>
  <si>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</si>
  <si>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</si>
  <si>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</si>
  <si>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</si>
  <si>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</si>
  <si>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</si>
  <si>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</si>
  <si>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</si>
  <si>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</si>
  <si>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</si>
  <si>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</si>
  <si>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</si>
  <si>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</si>
  <si>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</si>
  <si>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</si>
  <si>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</si>
  <si>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</si>
  <si>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</si>
  <si>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</si>
  <si>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</si>
  <si>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</si>
  <si>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</si>
  <si>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</si>
  <si>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</si>
  <si>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</si>
  <si>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</si>
  <si>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</si>
  <si>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</si>
  <si>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</si>
  <si>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</si>
  <si>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</si>
  <si>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</si>
  <si>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</si>
  <si>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</si>
  <si>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</si>
  <si>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</si>
  <si>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</si>
  <si>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</si>
  <si>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</si>
  <si>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</si>
  <si>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</si>
  <si>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</si>
  <si>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</si>
  <si>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</si>
  <si>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</si>
  <si>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</si>
  <si>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</si>
  <si>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</si>
  <si>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</si>
  <si>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</si>
  <si>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</si>
  <si>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</si>
  <si>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</si>
  <si>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</si>
  <si>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</si>
  <si>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</si>
  <si>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</si>
  <si>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</si>
  <si>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</si>
  <si>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</si>
  <si>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</si>
  <si>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</si>
  <si>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</si>
  <si>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</si>
  <si>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</si>
  <si>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</si>
  <si>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</si>
  <si>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</si>
  <si>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</si>
  <si>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</si>
  <si>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</si>
  <si>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</si>
  <si>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</si>
  <si>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</si>
  <si>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</si>
  <si>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</si>
  <si>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</si>
  <si>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</si>
  <si>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</si>
  <si>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</si>
  <si>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</si>
  <si>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</si>
  <si>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</si>
  <si>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</si>
  <si>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</si>
  <si>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</si>
  <si>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</si>
  <si>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</si>
  <si>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</si>
  <si>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</si>
  <si>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</si>
  <si>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</si>
  <si>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</si>
  <si>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</si>
  <si>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</si>
  <si>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</si>
  <si>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</si>
  <si>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</si>
  <si>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</si>
  <si>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</si>
  <si>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</si>
  <si>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</si>
  <si>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</si>
  <si>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</si>
  <si>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</si>
  <si>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</si>
  <si>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</si>
  <si>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</si>
  <si>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</si>
  <si>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</si>
  <si>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</si>
  <si>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</si>
  <si>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</si>
  <si>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</si>
  <si>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</si>
  <si>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</si>
  <si>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</si>
  <si>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</si>
  <si>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</si>
  <si>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</si>
  <si>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</si>
  <si>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</si>
  <si>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</si>
  <si>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</si>
  <si>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</si>
  <si>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</si>
  <si>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</si>
  <si>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</si>
  <si>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</si>
  <si>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</si>
  <si>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</si>
  <si>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</si>
  <si>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</si>
  <si>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</si>
  <si>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</si>
  <si>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</si>
  <si>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</si>
  <si>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</si>
  <si>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</si>
  <si>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</si>
  <si>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</si>
  <si>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</si>
  <si>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</si>
  <si>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</si>
  <si>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</si>
  <si>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</si>
  <si>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</si>
  <si>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</si>
  <si>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</si>
  <si>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</si>
  <si>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</si>
  <si>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</si>
  <si>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</si>
  <si>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</si>
  <si>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</si>
  <si>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</si>
  <si>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</si>
  <si>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</si>
  <si>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</si>
  <si>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</si>
  <si>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</si>
  <si>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</si>
  <si>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</si>
  <si>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</si>
  <si>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</si>
  <si>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</si>
  <si>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</si>
  <si>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</si>
  <si>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</si>
  <si>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</si>
  <si>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</si>
  <si>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</si>
  <si>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</si>
  <si>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</si>
  <si>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</si>
  <si>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</si>
  <si>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</si>
  <si>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</si>
  <si>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</si>
  <si>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</si>
  <si>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</si>
  <si>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</si>
  <si>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</si>
  <si>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</si>
  <si>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</si>
  <si>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</si>
  <si>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</si>
  <si>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</si>
  <si>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</si>
  <si>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</si>
  <si>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</si>
  <si>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</si>
  <si>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</si>
  <si>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</si>
  <si>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</si>
  <si>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</si>
  <si>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</si>
  <si>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</si>
  <si>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</si>
  <si>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</si>
  <si>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</si>
  <si>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</si>
  <si>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</si>
  <si>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</si>
  <si>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</si>
  <si>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</si>
  <si>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</si>
  <si>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</si>
  <si>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</si>
  <si>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</si>
  <si>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</si>
  <si>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</si>
  <si>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</si>
  <si>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</si>
  <si>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</si>
  <si>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</si>
  <si>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</si>
  <si>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</si>
  <si>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</si>
  <si>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</si>
  <si>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</si>
  <si>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</si>
  <si>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</si>
  <si>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</si>
  <si>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</si>
  <si>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</si>
  <si>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</si>
  <si>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</si>
  <si>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</si>
  <si>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</si>
  <si>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</si>
  <si>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</si>
  <si>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</si>
  <si>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</si>
  <si>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</si>
  <si>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</si>
  <si>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</si>
  <si>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</si>
  <si>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</si>
  <si>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</si>
  <si>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</si>
  <si>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</si>
  <si>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</si>
  <si>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</si>
  <si>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</si>
  <si>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</si>
  <si>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</si>
  <si>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</si>
  <si>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</si>
  <si>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</si>
  <si>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</si>
  <si>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</si>
  <si>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</si>
  <si>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</si>
  <si>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</si>
  <si>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</si>
  <si>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</si>
  <si>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</si>
  <si>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</si>
  <si>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</si>
  <si>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</si>
  <si>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</si>
  <si>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</si>
  <si>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</si>
  <si>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</si>
  <si>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</si>
  <si>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</si>
  <si>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</si>
  <si>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</si>
  <si>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</si>
  <si>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</si>
  <si>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</si>
  <si>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</si>
  <si>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</si>
  <si>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</si>
  <si>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</si>
  <si>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</si>
  <si>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</si>
  <si>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</si>
  <si>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</si>
  <si>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</si>
  <si>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</si>
  <si>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</si>
  <si>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</si>
  <si>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</si>
  <si>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</si>
  <si>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</si>
  <si>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</si>
  <si>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</si>
  <si>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</si>
  <si>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</si>
  <si>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</si>
  <si>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</si>
  <si>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</si>
  <si>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</si>
  <si>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</si>
  <si>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</si>
  <si>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</si>
  <si>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</si>
  <si>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</si>
  <si>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</si>
  <si>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</si>
  <si>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</si>
  <si>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</si>
  <si>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</si>
  <si>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</si>
  <si>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</si>
  <si>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</si>
  <si>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</si>
  <si>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</si>
  <si>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</si>
  <si>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</si>
  <si>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</si>
  <si>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</si>
  <si>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</si>
  <si>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</si>
  <si>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</si>
  <si>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</si>
  <si>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</si>
  <si>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</si>
  <si>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</si>
  <si>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</si>
  <si>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</si>
  <si>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</si>
  <si>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</si>
  <si>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</si>
  <si>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</si>
  <si>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</si>
  <si>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</si>
  <si>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</si>
  <si>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</si>
  <si>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</si>
  <si>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</si>
  <si>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</si>
  <si>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</si>
  <si>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</si>
  <si>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</si>
  <si>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</si>
  <si>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</si>
  <si>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</si>
  <si>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</si>
  <si>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</si>
  <si>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</si>
  <si>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</si>
  <si>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</si>
  <si>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</si>
  <si>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</si>
  <si>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</si>
  <si>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</si>
  <si>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</si>
  <si>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</si>
  <si>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</si>
  <si>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</si>
  <si>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</si>
  <si>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</si>
  <si>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</si>
  <si>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</si>
  <si>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</si>
  <si>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</si>
  <si>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</si>
  <si>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</si>
  <si>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</si>
  <si>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</si>
  <si>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</si>
  <si>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</si>
  <si>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</si>
  <si>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</si>
  <si>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</si>
  <si>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</si>
  <si>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</si>
  <si>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</si>
  <si>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</si>
  <si>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</si>
  <si>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</si>
  <si>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</si>
  <si>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</si>
  <si>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</si>
  <si>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</si>
  <si>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</si>
  <si>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</si>
  <si>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</si>
  <si>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</si>
  <si>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</si>
  <si>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</si>
  <si>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</si>
  <si>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</si>
  <si>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</si>
  <si>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</si>
  <si>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</si>
  <si>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</si>
  <si>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</si>
  <si>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</si>
  <si>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</si>
  <si>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</si>
  <si>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</si>
  <si>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</si>
  <si>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</si>
  <si>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</si>
  <si>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</si>
  <si>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</si>
  <si>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</si>
  <si>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</si>
  <si>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</si>
  <si>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</si>
  <si>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</si>
  <si>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</si>
  <si>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</si>
  <si>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</si>
  <si>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</si>
  <si>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</si>
  <si>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</si>
  <si>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</si>
  <si>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</si>
  <si>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</si>
  <si>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</si>
  <si>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</si>
  <si>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</si>
  <si>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</si>
  <si>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</si>
  <si>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</si>
  <si>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</si>
  <si>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</si>
  <si>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</si>
  <si>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</si>
  <si>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</si>
  <si>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</si>
  <si>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</si>
  <si>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</si>
  <si>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</si>
  <si>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</si>
  <si>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</si>
  <si>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</si>
  <si>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</si>
  <si>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</si>
  <si>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</si>
  <si>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</si>
  <si>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</si>
  <si>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</si>
  <si>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</si>
  <si>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</si>
  <si>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</si>
  <si>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</si>
  <si>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</si>
  <si>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</si>
  <si>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</si>
  <si>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</si>
  <si>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</si>
  <si>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</si>
  <si>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</si>
  <si>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</si>
  <si>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</si>
  <si>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</si>
  <si>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</si>
  <si>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</si>
  <si>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</si>
  <si>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</si>
  <si>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</si>
  <si>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</si>
  <si>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</si>
  <si>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</si>
  <si>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</si>
  <si>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</si>
  <si>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</si>
  <si>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</si>
  <si>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</si>
  <si>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</si>
  <si>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</si>
  <si>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</si>
  <si>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</si>
  <si>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</si>
  <si>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</si>
  <si>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</si>
  <si>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</si>
  <si>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</si>
  <si>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</si>
  <si>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</si>
  <si>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</si>
  <si>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</si>
  <si>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</si>
  <si>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</si>
  <si>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</si>
  <si>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</si>
  <si>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</si>
  <si>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</si>
  <si>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</si>
  <si>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</si>
  <si>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</si>
  <si>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</si>
  <si>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</si>
  <si>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</si>
  <si>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</si>
  <si>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</si>
  <si>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</si>
  <si>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</si>
  <si>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</si>
  <si>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</si>
  <si>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</si>
  <si>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</si>
  <si>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</si>
  <si>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</si>
  <si>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</si>
  <si>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</si>
  <si>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</si>
  <si>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</si>
  <si>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</si>
  <si>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</si>
  <si>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</si>
  <si>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</si>
  <si>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</si>
  <si>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</si>
  <si>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</si>
  <si>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</si>
  <si>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</si>
  <si>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</si>
  <si>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</si>
  <si>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</si>
  <si>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</si>
  <si>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</si>
  <si>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</si>
  <si>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</si>
  <si>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</si>
  <si>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</si>
  <si>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</si>
  <si>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</si>
  <si>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</si>
  <si>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</si>
  <si>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</si>
  <si>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</si>
  <si>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</si>
  <si>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</si>
  <si>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</si>
  <si>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</si>
  <si>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</si>
  <si>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</si>
  <si>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</si>
  <si>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</si>
  <si>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</si>
  <si>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</si>
  <si>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</si>
  <si>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</si>
  <si>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</si>
  <si>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</si>
  <si>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</si>
  <si>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</si>
  <si>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</si>
  <si>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</si>
  <si>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</si>
  <si>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</si>
  <si>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</si>
  <si>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</si>
  <si>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</si>
  <si>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</si>
  <si>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</si>
  <si>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</si>
  <si>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</si>
  <si>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</si>
  <si>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</si>
  <si>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</si>
  <si>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</si>
  <si>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</si>
  <si>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</si>
  <si>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</si>
  <si>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</si>
  <si>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</si>
  <si>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</si>
  <si>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</si>
  <si>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</si>
  <si>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</si>
  <si>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</si>
  <si>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</si>
  <si>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</si>
  <si>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</si>
  <si>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</si>
  <si>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</si>
  <si>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</si>
  <si>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</si>
  <si>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</si>
  <si>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</si>
  <si>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</si>
  <si>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</si>
  <si>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</si>
  <si>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</si>
  <si>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</si>
  <si>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</si>
  <si>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</si>
  <si>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</si>
  <si>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</si>
  <si>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</si>
  <si>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</si>
  <si>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</si>
  <si>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</si>
  <si>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</si>
  <si>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</si>
  <si>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</si>
  <si>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</si>
  <si>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</si>
  <si>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</si>
  <si>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</si>
  <si>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</si>
  <si>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</si>
  <si>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</si>
  <si>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</si>
  <si>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</si>
  <si>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</si>
  <si>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</si>
  <si>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</si>
  <si>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</si>
  <si>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</si>
  <si>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</si>
  <si>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</si>
  <si>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</si>
  <si>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</si>
  <si>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</si>
  <si>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</si>
  <si>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</si>
  <si>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</si>
  <si>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</si>
  <si>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</si>
  <si>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</si>
  <si>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</si>
  <si>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</si>
  <si>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</si>
  <si>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</si>
  <si>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</si>
  <si>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</si>
  <si>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</si>
  <si>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</si>
  <si>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</si>
  <si>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</si>
  <si>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</si>
  <si>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</si>
  <si>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</si>
  <si>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</si>
  <si>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</si>
  <si>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</si>
  <si>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</si>
  <si>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</si>
  <si>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</si>
  <si>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</si>
  <si>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</si>
  <si>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</si>
  <si>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</si>
  <si>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</si>
  <si>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</si>
  <si>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</si>
  <si>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</si>
  <si>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</si>
  <si>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</si>
  <si>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</si>
  <si>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</si>
  <si>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</si>
  <si>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</si>
  <si>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</si>
  <si>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</si>
  <si>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</si>
  <si>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</si>
  <si>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</si>
  <si>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</si>
  <si>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</si>
  <si>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</si>
  <si>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</si>
  <si>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</si>
  <si>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</si>
  <si>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</si>
  <si>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</si>
  <si>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</si>
  <si>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</si>
  <si>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</si>
  <si>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</si>
  <si>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</si>
  <si>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</si>
  <si>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</si>
  <si>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</si>
  <si>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</si>
  <si>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</si>
  <si>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</si>
  <si>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</si>
  <si>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</si>
  <si>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</si>
  <si>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</si>
  <si>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</si>
  <si>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</si>
  <si>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</si>
  <si>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</si>
  <si>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</si>
  <si>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</si>
  <si>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</si>
  <si>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</si>
  <si>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</si>
  <si>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</si>
  <si>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</si>
  <si>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</si>
  <si>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</si>
  <si>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</si>
  <si>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</si>
  <si>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</si>
  <si>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</si>
  <si>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</si>
  <si>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</si>
  <si>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</si>
  <si>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</si>
  <si>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</si>
  <si>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</si>
  <si>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</si>
  <si>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</si>
  <si>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</si>
  <si>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</si>
  <si>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</si>
  <si>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</si>
  <si>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</si>
  <si>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</si>
  <si>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</si>
  <si>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</si>
  <si>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</si>
  <si>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</si>
  <si>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</si>
  <si>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</si>
  <si>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</si>
  <si>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</si>
  <si>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</si>
  <si>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</si>
  <si>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</si>
  <si>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</si>
  <si>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</si>
  <si>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</si>
  <si>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</si>
  <si>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</si>
  <si>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</si>
  <si>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</si>
  <si>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</si>
  <si>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</si>
  <si>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</si>
  <si>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</si>
  <si>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</si>
  <si>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</si>
  <si>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</si>
  <si>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</si>
  <si>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</si>
  <si>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</si>
  <si>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</si>
  <si>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</si>
  <si>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</si>
  <si>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</si>
  <si>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</si>
  <si>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</si>
  <si>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</si>
  <si>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</si>
  <si>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</si>
  <si>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</si>
  <si>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</si>
  <si>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</si>
  <si>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</si>
  <si>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</si>
  <si>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</si>
  <si>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</si>
  <si>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</si>
  <si>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</si>
  <si>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</si>
  <si>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</si>
  <si>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</si>
  <si>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</si>
  <si>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</si>
  <si>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</si>
  <si>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</si>
  <si>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</si>
  <si>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</si>
  <si>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</si>
  <si>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</si>
  <si>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</si>
  <si>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</si>
  <si>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</si>
  <si>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</si>
  <si>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</si>
  <si>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</si>
  <si>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</si>
  <si>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</si>
  <si>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</si>
  <si>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</si>
  <si>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</si>
  <si>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</si>
  <si>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</si>
  <si>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</si>
  <si>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</si>
  <si>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</si>
  <si>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</si>
  <si>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</si>
  <si>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</si>
  <si>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</si>
  <si>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</si>
  <si>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</si>
  <si>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</si>
  <si>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</si>
  <si>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</si>
  <si>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</si>
  <si>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</si>
  <si>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</si>
  <si>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</si>
  <si>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</si>
  <si>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</si>
  <si>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</si>
  <si>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</si>
  <si>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</si>
  <si>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</si>
  <si>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</si>
  <si>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</si>
  <si>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</si>
  <si>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</si>
  <si>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</si>
  <si>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</si>
  <si>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</si>
  <si>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</si>
  <si>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</si>
  <si>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</si>
  <si>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</si>
  <si>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</si>
  <si>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</si>
  <si>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</si>
  <si>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</si>
  <si>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</si>
  <si>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</si>
  <si>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</si>
  <si>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</si>
  <si>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</si>
  <si>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</si>
  <si>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</si>
  <si>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</si>
  <si>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</si>
  <si>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</si>
  <si>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</si>
  <si>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</si>
  <si>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</si>
  <si>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</si>
  <si>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</si>
  <si>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</si>
  <si>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</si>
  <si>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</si>
  <si>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</si>
  <si>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</si>
  <si>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</si>
  <si>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</si>
  <si>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</si>
  <si>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</si>
  <si>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</si>
  <si>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</si>
  <si>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</si>
  <si>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</si>
  <si>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</si>
  <si>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</si>
  <si>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</si>
  <si>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</si>
  <si>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</si>
  <si>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</si>
  <si>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</si>
  <si>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</si>
  <si>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</si>
  <si>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</si>
  <si>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</si>
  <si>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</si>
  <si>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</si>
  <si>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</si>
  <si>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</si>
  <si>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</si>
  <si>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</si>
  <si>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</si>
  <si>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</si>
  <si>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</si>
  <si>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</si>
  <si>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</si>
  <si>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</si>
  <si>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</si>
  <si>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</si>
  <si>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</si>
  <si>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</si>
  <si>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</si>
  <si>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</si>
  <si>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</si>
  <si>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</si>
  <si>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</si>
  <si>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</si>
  <si>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</si>
  <si>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</si>
  <si>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</si>
  <si>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</si>
  <si>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</si>
  <si>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</si>
  <si>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</si>
  <si>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</si>
  <si>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</si>
  <si>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</si>
  <si>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</si>
  <si>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</si>
  <si>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</si>
  <si>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</si>
  <si>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</si>
  <si>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</si>
  <si>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</si>
  <si>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</si>
  <si>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</si>
  <si>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</si>
  <si>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</si>
  <si>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</si>
  <si>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</si>
  <si>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</si>
  <si>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</si>
  <si>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</si>
  <si>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</si>
  <si>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</si>
  <si>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</si>
  <si>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</si>
  <si>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</si>
  <si>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</si>
  <si>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</si>
  <si>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</si>
  <si>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</si>
  <si>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</si>
  <si>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</si>
  <si>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</si>
  <si>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</si>
  <si>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</si>
  <si>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</si>
  <si>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</si>
  <si>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</si>
  <si>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</si>
  <si>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</si>
  <si>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</si>
  <si>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</si>
  <si>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</si>
  <si>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</si>
  <si>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</si>
  <si>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</si>
  <si>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</si>
  <si>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</si>
  <si>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</si>
  <si>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</si>
  <si>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</si>
  <si>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</si>
  <si>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</si>
  <si>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</si>
  <si>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</si>
  <si>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</si>
  <si>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</si>
  <si>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</si>
  <si>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</si>
  <si>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</si>
  <si>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</si>
  <si>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</si>
  <si>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</si>
  <si>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</si>
  <si>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</si>
  <si>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</si>
  <si>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</si>
  <si>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</si>
  <si>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</si>
  <si>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</si>
  <si>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</si>
  <si>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</si>
  <si>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</si>
  <si>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</si>
  <si>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</si>
  <si>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</si>
  <si>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</si>
  <si>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</si>
  <si>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</si>
  <si>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</si>
  <si>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</si>
  <si>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</si>
  <si>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</si>
  <si>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</si>
  <si>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</si>
  <si>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</si>
  <si>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</si>
  <si>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</si>
  <si>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</si>
  <si>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</si>
  <si>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</si>
  <si>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</si>
  <si>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</si>
  <si>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</si>
  <si>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</si>
  <si>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</si>
  <si>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</si>
  <si>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</si>
  <si>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</si>
  <si>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</si>
  <si>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</si>
  <si>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</si>
  <si>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</si>
  <si>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</si>
  <si>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</si>
  <si>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</si>
  <si>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</si>
  <si>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</si>
  <si>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</si>
  <si>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</si>
  <si>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</si>
  <si>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</si>
  <si>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</si>
  <si>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</si>
  <si>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</si>
  <si>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</si>
  <si>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</si>
  <si>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</si>
  <si>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</si>
  <si>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</si>
  <si>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</si>
  <si>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</si>
  <si>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</si>
  <si>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</si>
  <si>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</si>
  <si>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</si>
  <si>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</si>
  <si>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</si>
  <si>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</si>
  <si>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</si>
  <si>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</si>
  <si>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</si>
  <si>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</si>
  <si>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</si>
  <si>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</si>
  <si>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</si>
  <si>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</si>
  <si>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</si>
  <si>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</si>
  <si>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</si>
  <si>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</si>
  <si>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</si>
  <si>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</si>
  <si>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</si>
  <si>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</si>
  <si>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</si>
  <si>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</si>
  <si>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</si>
  <si>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</si>
  <si>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</si>
  <si>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</si>
  <si>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</si>
  <si>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</si>
  <si>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</si>
  <si>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</si>
  <si>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</si>
  <si>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</si>
  <si>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</si>
  <si>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</si>
  <si>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</si>
  <si>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</si>
  <si>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</si>
  <si>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</si>
  <si>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</si>
  <si>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</si>
  <si>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</si>
  <si>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</si>
  <si>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</si>
  <si>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</si>
  <si>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</si>
  <si>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</si>
  <si>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</si>
  <si>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</si>
  <si>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</si>
  <si>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</si>
  <si>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</si>
  <si>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</si>
  <si>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</si>
  <si>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</si>
  <si>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</si>
  <si>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</si>
  <si>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</si>
  <si>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</si>
  <si>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</si>
  <si>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</si>
  <si>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</si>
  <si>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</si>
  <si>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</si>
  <si>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</si>
  <si>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</si>
  <si>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</si>
  <si>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</si>
  <si>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</si>
  <si>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</si>
  <si>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</si>
  <si>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</si>
  <si>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</si>
  <si>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</si>
  <si>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</si>
  <si>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</si>
  <si>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</si>
  <si>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</si>
  <si>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</si>
  <si>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</si>
  <si>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</si>
  <si>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</si>
  <si>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</si>
  <si>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</si>
  <si>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</si>
  <si>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</si>
  <si>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</si>
  <si>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</si>
  <si>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</si>
  <si>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</si>
  <si>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</si>
  <si>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</si>
  <si>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</si>
  <si>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</si>
  <si>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</si>
  <si>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</si>
  <si>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</si>
  <si>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</si>
  <si>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</si>
  <si>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</si>
  <si>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</si>
  <si>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</si>
  <si>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</si>
  <si>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</si>
  <si>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</si>
  <si>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</si>
  <si>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</si>
  <si>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</si>
  <si>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</si>
  <si>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</si>
  <si>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</si>
  <si>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</si>
  <si>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</si>
  <si>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</si>
  <si>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</si>
  <si>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</si>
  <si>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</si>
  <si>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</si>
  <si>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</si>
  <si>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</si>
  <si>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</si>
  <si>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</si>
  <si>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</si>
  <si>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</si>
  <si>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</si>
  <si>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</si>
  <si>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</si>
  <si>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</si>
  <si>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</si>
  <si>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</si>
  <si>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</si>
  <si>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</si>
  <si>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</si>
  <si>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</si>
  <si>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</si>
  <si>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</si>
  <si>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</si>
  <si>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</si>
  <si>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</si>
  <si>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</si>
  <si>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</si>
  <si>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</si>
  <si>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</si>
  <si>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</si>
  <si>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</si>
  <si>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</si>
  <si>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</si>
  <si>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</si>
  <si>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</si>
  <si>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</si>
  <si>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</si>
  <si>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</si>
  <si>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</si>
  <si>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</si>
  <si>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</si>
  <si>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</si>
  <si>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</si>
  <si>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</si>
  <si>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</si>
  <si>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</si>
  <si>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</si>
  <si>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</si>
  <si>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</si>
  <si>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</si>
  <si>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</si>
  <si>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</si>
  <si>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</si>
  <si>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</si>
  <si>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</si>
  <si>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</si>
  <si>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</si>
  <si>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</si>
  <si>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</si>
  <si>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</si>
  <si>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</si>
  <si>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</si>
  <si>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</si>
  <si>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</si>
  <si>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</si>
  <si>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</si>
  <si>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</si>
  <si>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</si>
  <si>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</si>
  <si>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</si>
  <si>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</si>
  <si>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</si>
  <si>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</si>
  <si>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</si>
  <si>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</si>
  <si>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</si>
  <si>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</si>
  <si>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</si>
  <si>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</si>
  <si>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</si>
  <si>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</si>
  <si>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</si>
  <si>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</si>
  <si>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</si>
  <si>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</si>
  <si>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</si>
  <si>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</si>
  <si>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</si>
  <si>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</si>
  <si>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</si>
  <si>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</si>
  <si>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</si>
  <si>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</si>
  <si>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</si>
  <si>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</si>
  <si>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</si>
  <si>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</si>
  <si>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</si>
  <si>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</si>
  <si>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</si>
  <si>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</si>
  <si>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</si>
  <si>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</si>
  <si>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</si>
  <si>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</si>
  <si>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</si>
  <si>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</si>
  <si>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</si>
  <si>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</si>
  <si>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</si>
  <si>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</si>
  <si>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</si>
  <si>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</si>
  <si>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</si>
  <si>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</si>
  <si>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</si>
  <si>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</si>
  <si>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</si>
  <si>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</si>
  <si>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</si>
  <si>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</si>
  <si>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</si>
  <si>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</si>
  <si>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</si>
  <si>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</si>
  <si>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</si>
  <si>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</si>
  <si>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</si>
  <si>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</si>
  <si>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</si>
  <si>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</si>
  <si>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</si>
  <si>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</si>
  <si>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</si>
  <si>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</si>
  <si>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</si>
  <si>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</si>
  <si>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</si>
  <si>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</si>
  <si>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</si>
  <si>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</si>
  <si>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</si>
  <si>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</si>
  <si>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</si>
  <si>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</si>
  <si>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</si>
  <si>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</si>
  <si>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</si>
  <si>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</si>
  <si>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</si>
  <si>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</si>
  <si>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</si>
  <si>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</si>
  <si>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</si>
  <si>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</si>
  <si>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</si>
  <si>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</si>
  <si>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</si>
  <si>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</si>
  <si>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</si>
  <si>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</si>
  <si>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</si>
  <si>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</si>
  <si>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</si>
  <si>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</si>
  <si>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</si>
  <si>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</si>
  <si>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</si>
  <si>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</si>
  <si>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</si>
  <si>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</si>
  <si>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</si>
  <si>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</si>
  <si>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</si>
  <si>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</si>
  <si>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</si>
  <si>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</si>
  <si>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</si>
  <si>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</si>
  <si>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</si>
  <si>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</si>
  <si>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</si>
  <si>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</si>
  <si>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</si>
  <si>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</si>
  <si>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</si>
  <si>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</si>
  <si>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</si>
  <si>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</si>
  <si>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</si>
  <si>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</si>
  <si>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</si>
  <si>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</si>
  <si>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</si>
  <si>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</si>
  <si>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</si>
  <si>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</si>
  <si>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</si>
  <si>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</si>
  <si>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</si>
  <si>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</si>
  <si>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</si>
  <si>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</si>
  <si>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</si>
  <si>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</si>
  <si>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</si>
  <si>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</si>
  <si>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</si>
  <si>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</si>
  <si>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</si>
  <si>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</si>
  <si>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</si>
  <si>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</si>
  <si>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</si>
  <si>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</si>
  <si>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</si>
  <si>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</si>
  <si>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</si>
  <si>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</si>
  <si>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</si>
  <si>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</si>
  <si>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</si>
  <si>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</si>
  <si>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</si>
  <si>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</si>
  <si>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</si>
  <si>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</si>
  <si>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</si>
  <si>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</si>
  <si>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</si>
  <si>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</si>
  <si>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</si>
  <si>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</si>
  <si>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</si>
  <si>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</si>
  <si>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</si>
  <si>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</si>
  <si>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</si>
  <si>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</si>
  <si>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</si>
  <si>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</si>
  <si>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</si>
  <si>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</si>
  <si>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</si>
  <si>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</si>
  <si>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</si>
  <si>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</si>
  <si>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</si>
  <si>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</si>
  <si>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</si>
  <si>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</si>
  <si>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</si>
  <si>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</si>
  <si>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</si>
  <si>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</si>
  <si>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</si>
  <si>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</si>
  <si>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</si>
  <si>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</si>
  <si>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</si>
  <si>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</si>
  <si>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</si>
  <si>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</si>
  <si>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</si>
  <si>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</si>
  <si>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</si>
  <si>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</si>
  <si>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</si>
  <si>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</si>
  <si>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</si>
  <si>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</si>
  <si>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</si>
  <si>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</si>
  <si>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</si>
  <si>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</si>
  <si>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</si>
  <si>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</si>
  <si>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</si>
  <si>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</si>
  <si>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</si>
  <si>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</si>
  <si>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</si>
  <si>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</si>
  <si>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</si>
  <si>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</si>
  <si>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</si>
  <si>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</si>
  <si>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</si>
  <si>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</si>
  <si>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</si>
  <si>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</si>
  <si>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</si>
  <si>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</si>
  <si>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</si>
  <si>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</si>
  <si>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</si>
  <si>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</si>
  <si>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</si>
  <si>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</si>
  <si>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</si>
  <si>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</si>
  <si>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</si>
  <si>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</si>
  <si>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</si>
  <si>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</si>
  <si>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</si>
  <si>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</si>
  <si>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</si>
  <si>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</si>
  <si>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</si>
  <si>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</si>
  <si>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</si>
  <si>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</si>
  <si>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</si>
  <si>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</si>
  <si>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</si>
  <si>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</si>
  <si>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</si>
  <si>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</si>
  <si>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</si>
  <si>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</si>
  <si>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</si>
  <si>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</si>
  <si>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</si>
  <si>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</si>
  <si>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</si>
  <si>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</si>
  <si>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</si>
  <si>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</si>
  <si>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</si>
  <si>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</si>
  <si>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</si>
  <si>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</si>
  <si>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</si>
  <si>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</si>
  <si>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</si>
  <si>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</si>
  <si>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</si>
  <si>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</si>
  <si>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</si>
  <si>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</si>
  <si>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</si>
  <si>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</si>
  <si>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</si>
  <si>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</si>
  <si>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</si>
  <si>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</si>
  <si>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</si>
  <si>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</si>
  <si>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</si>
  <si>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</si>
  <si>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</si>
  <si>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</si>
  <si>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</si>
  <si>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</si>
  <si>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</si>
  <si>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</si>
  <si>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</si>
  <si>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</si>
  <si>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</si>
  <si>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</si>
  <si>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</si>
  <si>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</si>
  <si>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</si>
  <si>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</si>
  <si>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</si>
  <si>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</si>
  <si>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</si>
  <si>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</si>
  <si>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</si>
  <si>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</si>
  <si>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</si>
  <si>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</si>
  <si>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</si>
  <si>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</si>
  <si>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</si>
  <si>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</si>
  <si>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</si>
  <si>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</si>
  <si>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</si>
  <si>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</si>
  <si>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</si>
  <si>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</si>
  <si>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</si>
  <si>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</si>
  <si>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</si>
  <si>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</si>
  <si>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</si>
  <si>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</si>
  <si>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</si>
  <si>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</si>
  <si>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</si>
  <si>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</si>
  <si>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</si>
  <si>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</si>
  <si>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</si>
  <si>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</si>
  <si>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</si>
  <si>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</si>
  <si>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</si>
  <si>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</si>
  <si>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</si>
  <si>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</si>
  <si>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</si>
  <si>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</si>
  <si>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</si>
  <si>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</si>
  <si>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</si>
  <si>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</si>
  <si>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</si>
  <si>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</si>
  <si>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</si>
  <si>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</si>
  <si>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</si>
  <si>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</si>
  <si>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</si>
  <si>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</si>
  <si>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</si>
  <si>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</si>
  <si>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</si>
  <si>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</si>
  <si>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</si>
  <si>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</si>
  <si>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</si>
  <si>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</si>
  <si>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</si>
  <si>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</si>
  <si>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</si>
  <si>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</si>
  <si>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</si>
  <si>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</si>
  <si>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</si>
  <si>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</si>
  <si>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</si>
  <si>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</si>
  <si>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</si>
  <si>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</si>
  <si>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</si>
  <si>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</si>
  <si>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</si>
  <si>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</si>
  <si>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</si>
  <si>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</si>
  <si>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</si>
  <si>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</si>
  <si>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</si>
  <si>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</si>
  <si>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</si>
  <si>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</si>
  <si>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</si>
  <si>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</si>
  <si>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</si>
  <si>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</si>
  <si>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</si>
  <si>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</si>
  <si>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</si>
  <si>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</si>
  <si>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</si>
  <si>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</si>
  <si>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</si>
  <si>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</si>
  <si>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</si>
  <si>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</si>
  <si>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</si>
  <si>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</si>
  <si>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</si>
  <si>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</si>
  <si>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</si>
  <si>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</si>
  <si>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</si>
  <si>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</si>
  <si>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</si>
  <si>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</si>
  <si>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</si>
  <si>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</si>
  <si>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</si>
  <si>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</si>
  <si>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</si>
  <si>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</si>
  <si>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</si>
  <si>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</si>
  <si>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</si>
  <si>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</si>
  <si>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</si>
  <si>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</si>
  <si>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</si>
  <si>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</si>
  <si>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</si>
  <si>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</si>
  <si>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</si>
  <si>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</si>
  <si>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</si>
  <si>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</si>
  <si>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</si>
  <si>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</si>
  <si>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</si>
  <si>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</si>
  <si>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</si>
  <si>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</si>
  <si>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</si>
  <si>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</si>
  <si>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</si>
  <si>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</si>
  <si>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</si>
  <si>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</si>
  <si>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</si>
  <si>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</si>
  <si>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</si>
  <si>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</si>
  <si>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</si>
  <si>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</si>
  <si>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</si>
  <si>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</si>
  <si>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</si>
  <si>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</si>
  <si>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</si>
  <si>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</si>
  <si>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</si>
  <si>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</si>
  <si>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</si>
  <si>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</si>
  <si>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</si>
  <si>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</si>
  <si>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</si>
  <si>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</si>
  <si>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</si>
  <si>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</si>
  <si>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</si>
  <si>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</si>
  <si>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</si>
  <si>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</si>
  <si>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</si>
  <si>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</si>
  <si>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</si>
  <si>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</si>
  <si>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</si>
  <si>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</si>
  <si>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</si>
  <si>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</si>
  <si>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</si>
  <si>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</si>
  <si>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</si>
  <si>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</si>
  <si>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</si>
  <si>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</si>
  <si>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</si>
  <si>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</si>
  <si>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</si>
  <si>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</si>
  <si>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</si>
  <si>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</si>
  <si>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</si>
  <si>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</si>
  <si>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</si>
  <si>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</si>
  <si>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</si>
  <si>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</si>
  <si>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</si>
  <si>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</si>
  <si>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</si>
  <si>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</si>
  <si>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</si>
  <si>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</si>
  <si>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</si>
  <si>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</si>
  <si>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</si>
  <si>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</si>
  <si>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</si>
  <si>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</si>
  <si>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</si>
  <si>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</si>
  <si>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</si>
  <si>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</si>
  <si>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</si>
  <si>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</si>
  <si>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</si>
  <si>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</si>
  <si>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</si>
  <si>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</si>
  <si>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</si>
  <si>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</si>
  <si>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</si>
  <si>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</si>
  <si>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</si>
  <si>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</si>
  <si>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</si>
  <si>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</si>
  <si>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</si>
  <si>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</si>
  <si>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</si>
  <si>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</si>
  <si>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</si>
  <si>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</si>
  <si>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</si>
  <si>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</si>
  <si>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</si>
  <si>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</si>
  <si>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</si>
  <si>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</si>
  <si>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</si>
  <si>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</si>
  <si>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</si>
  <si>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</si>
  <si>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</si>
  <si>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</si>
  <si>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</si>
  <si>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</si>
  <si>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</si>
  <si>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</si>
  <si>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</si>
  <si>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</si>
  <si>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</si>
  <si>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</si>
  <si>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</si>
  <si>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</si>
  <si>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</si>
  <si>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</si>
  <si>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</si>
  <si>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</si>
  <si>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</si>
  <si>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</si>
  <si>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</si>
  <si>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</si>
  <si>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</si>
  <si>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</si>
  <si>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</si>
  <si>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</si>
  <si>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</si>
  <si>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</si>
  <si>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</si>
  <si>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</si>
  <si>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</si>
  <si>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</si>
  <si>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</si>
  <si>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</si>
  <si>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</si>
  <si>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</si>
  <si>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</si>
  <si>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</si>
  <si>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</si>
  <si>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</si>
  <si>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</si>
  <si>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</si>
  <si>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</si>
  <si>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</si>
  <si>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</si>
  <si>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</si>
  <si>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</si>
  <si>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</si>
  <si>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</si>
  <si>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</si>
  <si>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</si>
  <si>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</si>
  <si>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</si>
  <si>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</si>
  <si>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</si>
  <si>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</si>
  <si>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</si>
  <si>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</si>
  <si>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</si>
  <si>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</si>
  <si>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</si>
  <si>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</si>
  <si>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</si>
  <si>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</si>
  <si>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</si>
  <si>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</si>
  <si>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</si>
  <si>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</si>
  <si>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</si>
  <si>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</si>
  <si>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</si>
  <si>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</si>
  <si>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</si>
  <si>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</si>
  <si>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</si>
  <si>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</si>
  <si>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</si>
  <si>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</si>
  <si>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</si>
  <si>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</si>
  <si>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</si>
  <si>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</si>
  <si>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</si>
  <si>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</si>
  <si>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</si>
  <si>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</si>
  <si>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</si>
  <si>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</si>
  <si>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</si>
  <si>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</si>
  <si>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</si>
  <si>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</si>
  <si>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</si>
  <si>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</si>
  <si>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</si>
  <si>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</si>
  <si>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</si>
  <si>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</si>
  <si>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</si>
  <si>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</si>
  <si>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</si>
  <si>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</si>
  <si>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</si>
  <si>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</si>
  <si>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</si>
  <si>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</si>
  <si>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</si>
  <si>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</si>
  <si>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</si>
  <si>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</si>
  <si>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</si>
  <si>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</si>
  <si>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</si>
  <si>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</si>
  <si>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</si>
  <si>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</si>
  <si>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</si>
  <si>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</si>
  <si>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</si>
  <si>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</si>
  <si>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</si>
  <si>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</si>
  <si>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</si>
  <si>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</si>
  <si>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</si>
  <si>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</si>
  <si>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</si>
  <si>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</si>
  <si>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</si>
  <si>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</si>
  <si>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</si>
  <si>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</si>
  <si>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</si>
  <si>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</si>
  <si>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</si>
  <si>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</si>
  <si>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</si>
  <si>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</si>
  <si>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</si>
  <si>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</si>
  <si>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</si>
  <si>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</si>
  <si>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</si>
  <si>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</si>
  <si>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</si>
  <si>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</si>
  <si>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</si>
  <si>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</si>
  <si>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</si>
  <si>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</si>
  <si>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</si>
  <si>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</si>
  <si>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</si>
  <si>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</si>
  <si>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</si>
  <si>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</si>
  <si>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</si>
  <si>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</si>
  <si>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</si>
  <si>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</si>
  <si>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</si>
  <si>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</si>
  <si>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</si>
  <si>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</si>
  <si>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</si>
  <si>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</si>
  <si>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</si>
  <si>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</si>
  <si>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</si>
  <si>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</si>
  <si>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</si>
  <si>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</si>
  <si>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</si>
  <si>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</si>
  <si>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</si>
  <si>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</si>
  <si>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</si>
  <si>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</si>
  <si>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</si>
  <si>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</si>
  <si>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</si>
  <si>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</si>
  <si>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</si>
  <si>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</si>
  <si>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</si>
  <si>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</si>
  <si>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</si>
  <si>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</si>
  <si>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</si>
  <si>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</si>
  <si>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</si>
  <si>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</si>
  <si>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</si>
  <si>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</si>
  <si>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</si>
  <si>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</si>
  <si>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</si>
  <si>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</si>
  <si>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</si>
  <si>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</si>
  <si>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</si>
  <si>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</si>
  <si>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</si>
  <si>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</si>
  <si>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</si>
  <si>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</si>
  <si>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</si>
  <si>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</si>
  <si>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</si>
  <si>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</si>
  <si>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</si>
  <si>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</si>
  <si>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</si>
  <si>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</si>
  <si>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</si>
  <si>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</si>
  <si>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</si>
  <si>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</si>
  <si>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</si>
  <si>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</si>
  <si>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</si>
  <si>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</si>
  <si>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</si>
  <si>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</si>
  <si>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</si>
  <si>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</si>
  <si>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</si>
  <si>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</si>
  <si>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</si>
  <si>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</si>
  <si>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</si>
  <si>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</si>
  <si>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</si>
  <si>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</si>
  <si>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</si>
  <si>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</si>
  <si>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</si>
  <si>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</si>
  <si>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</si>
  <si>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</si>
  <si>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</si>
  <si>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</si>
  <si>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</si>
  <si>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</si>
  <si>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</si>
  <si>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</si>
  <si>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</si>
  <si>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</si>
  <si>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</si>
  <si>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</si>
  <si>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</si>
  <si>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</si>
  <si>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</si>
  <si>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</si>
  <si>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</si>
  <si>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</si>
  <si>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</si>
  <si>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</si>
  <si>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</si>
  <si>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</si>
  <si>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</si>
  <si>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</si>
  <si>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</si>
  <si>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</si>
  <si>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</si>
  <si>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</si>
  <si>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</si>
  <si>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</si>
  <si>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</si>
  <si>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</si>
  <si>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</si>
  <si>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</si>
  <si>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</si>
  <si>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</si>
  <si>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</si>
  <si>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</si>
  <si>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</si>
  <si>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</si>
  <si>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</si>
  <si>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</si>
  <si>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</si>
  <si>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</si>
  <si>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</si>
  <si>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</si>
  <si>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</si>
  <si>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</si>
  <si>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</si>
  <si>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</si>
  <si>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</si>
  <si>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</si>
  <si>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</si>
  <si>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</si>
  <si>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</si>
  <si>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</si>
  <si>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</si>
  <si>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</si>
  <si>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</si>
  <si>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</si>
  <si>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</si>
  <si>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</si>
  <si>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</si>
  <si>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</si>
  <si>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</si>
  <si>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</si>
  <si>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</si>
  <si>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</si>
  <si>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</si>
  <si>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</si>
  <si>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</si>
  <si>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</si>
  <si>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</si>
  <si>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</si>
  <si>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</si>
  <si>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</si>
  <si>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</si>
  <si>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</si>
  <si>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</si>
  <si>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</si>
  <si>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</si>
  <si>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</si>
  <si>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</si>
  <si>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</si>
  <si>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</si>
  <si>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</si>
  <si>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</si>
  <si>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</si>
  <si>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</si>
  <si>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</si>
  <si>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</si>
  <si>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</si>
  <si>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</si>
  <si>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</si>
  <si>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</si>
  <si>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</si>
  <si>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</si>
  <si>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</si>
  <si>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</si>
  <si>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</si>
  <si>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</si>
  <si>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</si>
  <si>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</si>
  <si>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</si>
  <si>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</si>
  <si>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</si>
  <si>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</si>
  <si>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</si>
  <si>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</si>
  <si>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</si>
  <si>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</si>
  <si>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</si>
  <si>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</si>
  <si>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</si>
  <si>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</si>
  <si>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</si>
  <si>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</si>
  <si>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</si>
  <si>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</si>
  <si>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</si>
  <si>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</si>
  <si>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</si>
  <si>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</si>
  <si>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</si>
  <si>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</si>
  <si>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</si>
  <si>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</si>
  <si>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</si>
  <si>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</si>
  <si>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</si>
  <si>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</si>
  <si>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</si>
  <si>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</si>
  <si>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</si>
  <si>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</si>
  <si>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</si>
  <si>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</si>
  <si>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</si>
  <si>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</si>
  <si>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</si>
  <si>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</si>
  <si>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</si>
  <si>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</si>
  <si>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</si>
  <si>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</si>
  <si>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</si>
  <si>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</si>
  <si>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</si>
  <si>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</si>
  <si>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</si>
  <si>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</si>
  <si>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</si>
  <si>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</si>
  <si>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</si>
  <si>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</si>
  <si>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</si>
  <si>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</si>
  <si>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</si>
  <si>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</si>
  <si>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</si>
  <si>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</si>
  <si>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</si>
  <si>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</si>
  <si>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</si>
  <si>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</si>
  <si>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</si>
  <si>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</si>
  <si>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</si>
  <si>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</si>
  <si>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</si>
  <si>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</si>
  <si>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</si>
  <si>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</si>
  <si>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</si>
  <si>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</si>
  <si>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</si>
  <si>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</si>
  <si>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</si>
  <si>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</si>
  <si>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</si>
  <si>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</si>
  <si>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</si>
  <si>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</si>
  <si>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</si>
  <si>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</si>
  <si>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</si>
  <si>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</si>
  <si>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</si>
  <si>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</si>
  <si>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</si>
  <si>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</si>
  <si>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</si>
  <si>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</si>
  <si>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</si>
  <si>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</si>
  <si>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</si>
  <si>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</si>
  <si>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</si>
  <si>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</si>
  <si>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</si>
  <si>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</si>
  <si>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</si>
  <si>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</si>
  <si>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</si>
  <si>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</si>
  <si>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</si>
  <si>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</si>
  <si>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</si>
  <si>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</si>
  <si>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</si>
  <si>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</si>
  <si>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</si>
  <si>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</si>
  <si>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</si>
  <si>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</si>
  <si>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</si>
  <si>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</si>
  <si>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</si>
  <si>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</si>
  <si>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</si>
  <si>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</si>
  <si>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</si>
  <si>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</si>
  <si>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</si>
  <si>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</si>
  <si>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</si>
  <si>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</si>
  <si>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</si>
  <si>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</si>
  <si>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</si>
  <si>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</si>
  <si>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</si>
  <si>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</si>
  <si>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</si>
  <si>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</si>
  <si>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</si>
  <si>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</si>
  <si>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</si>
  <si>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</si>
  <si>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</si>
  <si>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</si>
  <si>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</si>
  <si>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</si>
  <si>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</si>
  <si>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</si>
  <si>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</si>
  <si>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</si>
  <si>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</si>
  <si>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</si>
  <si>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</si>
  <si>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</si>
  <si>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</si>
  <si>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</si>
  <si>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</si>
  <si>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</si>
  <si>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</si>
  <si>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</si>
  <si>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</si>
  <si>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</si>
  <si>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</si>
  <si>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</si>
  <si>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</si>
  <si>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</si>
  <si>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</si>
  <si>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</si>
  <si>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</si>
  <si>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</si>
  <si>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</si>
  <si>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</si>
  <si>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</si>
  <si>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</si>
  <si>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</si>
  <si>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</si>
  <si>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</si>
  <si>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</si>
  <si>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</si>
  <si>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</si>
  <si>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</si>
  <si>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</si>
  <si>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</si>
  <si>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</si>
  <si>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</si>
  <si>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</si>
  <si>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</si>
  <si>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</si>
  <si>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</si>
  <si>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</si>
  <si>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</si>
  <si>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</si>
  <si>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</si>
  <si>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</si>
  <si>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</si>
  <si>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</si>
  <si>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</si>
  <si>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</si>
  <si>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</si>
  <si>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</si>
  <si>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</si>
  <si>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</si>
  <si>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</si>
  <si>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</si>
  <si>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</si>
  <si>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</si>
  <si>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</si>
  <si>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</si>
  <si>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</si>
  <si>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</si>
  <si>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</si>
  <si>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</si>
  <si>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</si>
  <si>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</si>
  <si>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</si>
  <si>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</si>
  <si>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</si>
  <si>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</si>
  <si>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</si>
  <si>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</si>
  <si>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</si>
  <si>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</si>
  <si>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</si>
  <si>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</si>
  <si>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</si>
  <si>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</si>
  <si>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</si>
  <si>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</si>
  <si>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</si>
  <si>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</si>
  <si>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</si>
  <si>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</si>
  <si>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</si>
  <si>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</si>
  <si>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</si>
  <si>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</si>
  <si>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</si>
  <si>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</si>
  <si>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</si>
  <si>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</si>
  <si>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</si>
  <si>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</si>
  <si>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</si>
  <si>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</si>
  <si>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</si>
  <si>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</si>
  <si>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</si>
  <si>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</si>
  <si>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</si>
  <si>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</si>
  <si>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</si>
  <si>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</si>
  <si>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</si>
  <si>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</si>
  <si>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</si>
  <si>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</si>
  <si>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</si>
  <si>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</si>
  <si>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</si>
  <si>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</si>
  <si>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</si>
  <si>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</si>
  <si>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</si>
  <si>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</si>
  <si>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</si>
  <si>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</si>
  <si>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</si>
  <si>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</si>
  <si>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</si>
  <si>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</si>
  <si>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</si>
  <si>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</si>
  <si>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</si>
  <si>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</si>
  <si>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</si>
  <si>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</si>
  <si>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</si>
  <si>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</si>
  <si>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</si>
  <si>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</si>
  <si>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</si>
  <si>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</si>
  <si>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</si>
  <si>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</si>
  <si>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</si>
  <si>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</si>
  <si>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</si>
  <si>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</si>
  <si>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</si>
  <si>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</si>
  <si>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</si>
  <si>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</si>
  <si>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</si>
  <si>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</si>
  <si>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</si>
  <si>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</si>
  <si>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</si>
  <si>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</si>
  <si>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</si>
  <si>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</si>
  <si>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</si>
  <si>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</si>
  <si>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</si>
  <si>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</si>
  <si>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</si>
  <si>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</si>
  <si>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</si>
  <si>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</si>
  <si>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</si>
  <si>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</si>
  <si>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</si>
  <si>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</si>
  <si>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</si>
  <si>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</si>
  <si>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</si>
  <si>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</si>
  <si>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</si>
  <si>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</si>
  <si>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</si>
  <si>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</si>
  <si>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</si>
  <si>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</si>
  <si>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</si>
  <si>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</si>
  <si>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</si>
  <si>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</si>
  <si>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</si>
  <si>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</si>
  <si>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</si>
  <si>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</si>
  <si>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</si>
  <si>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</si>
  <si>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</si>
  <si>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</si>
  <si>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</si>
  <si>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</si>
  <si>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</si>
  <si>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</si>
  <si>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</si>
  <si>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</si>
  <si>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</si>
  <si>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</si>
  <si>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</si>
  <si>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</si>
  <si>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</si>
  <si>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</si>
  <si>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</si>
  <si>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</si>
  <si>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</si>
  <si>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</si>
  <si>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</si>
  <si>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</si>
  <si>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</si>
  <si>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</si>
  <si>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</si>
  <si>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</si>
  <si>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</si>
  <si>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</si>
  <si>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</si>
  <si>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</si>
  <si>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</si>
  <si>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</si>
  <si>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</si>
  <si>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</si>
  <si>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</si>
  <si>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</si>
  <si>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</si>
  <si>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</si>
  <si>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</si>
  <si>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</si>
  <si>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</si>
  <si>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</si>
  <si>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</si>
  <si>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</si>
  <si>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</si>
  <si>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</si>
  <si>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</si>
  <si>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</si>
  <si>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</si>
  <si>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</si>
  <si>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</si>
  <si>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</si>
  <si>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</si>
  <si>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</si>
  <si>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</si>
  <si>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</si>
  <si>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</si>
  <si>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</si>
  <si>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</si>
  <si>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</si>
  <si>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</si>
  <si>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</si>
  <si>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</si>
  <si>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</si>
  <si>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</si>
  <si>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</si>
  <si>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</si>
  <si>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</si>
  <si>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</si>
  <si>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</si>
  <si>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</si>
  <si>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</si>
  <si>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</si>
  <si>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</si>
  <si>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</si>
  <si>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</si>
  <si>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</si>
  <si>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</si>
  <si>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</si>
  <si>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</si>
  <si>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</si>
  <si>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</si>
  <si>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</si>
  <si>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</si>
  <si>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</si>
  <si>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</si>
  <si>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</si>
  <si>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</si>
  <si>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</si>
  <si>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</si>
  <si>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</si>
  <si>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</si>
  <si>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</si>
  <si>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</si>
  <si>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</si>
  <si>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</si>
  <si>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</si>
  <si>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</si>
  <si>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</si>
  <si>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</si>
  <si>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</si>
  <si>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</si>
  <si>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</si>
  <si>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</si>
  <si>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</si>
  <si>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</si>
  <si>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</si>
  <si>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</si>
  <si>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</si>
  <si>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</si>
  <si>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</si>
  <si>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</si>
  <si>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</si>
  <si>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</si>
  <si>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</si>
  <si>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</si>
  <si>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</si>
  <si>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</si>
  <si>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</si>
  <si>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</si>
  <si>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</si>
  <si>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</si>
  <si>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</si>
  <si>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</si>
  <si>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</si>
  <si>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</si>
  <si>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</si>
  <si>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</si>
  <si>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</si>
  <si>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</si>
  <si>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</si>
  <si>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</si>
  <si>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</si>
  <si>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</si>
  <si>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</si>
  <si>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</si>
  <si>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</si>
  <si>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</si>
  <si>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</si>
  <si>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</si>
  <si>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</si>
  <si>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</si>
  <si>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</si>
  <si>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</si>
  <si>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</si>
  <si>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</si>
  <si>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</si>
  <si>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</si>
  <si>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</si>
  <si>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</si>
  <si>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</si>
  <si>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</si>
  <si>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</si>
  <si>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</si>
  <si>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</si>
  <si>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</si>
  <si>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</si>
  <si>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</si>
  <si>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</si>
  <si>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</si>
  <si>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</si>
  <si>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</si>
  <si>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</si>
  <si>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</si>
  <si>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</si>
  <si>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</si>
  <si>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</si>
  <si>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</si>
  <si>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</si>
  <si>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</si>
  <si>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</si>
  <si>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</si>
  <si>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</si>
  <si>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</si>
  <si>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</si>
  <si>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</si>
  <si>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</si>
  <si>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</si>
  <si>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</si>
  <si>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</si>
  <si>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</si>
  <si>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</si>
  <si>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</si>
  <si>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</si>
  <si>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</si>
  <si>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</si>
  <si>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</si>
  <si>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</si>
  <si>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</si>
  <si>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</si>
  <si>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</si>
  <si>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</si>
  <si>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</si>
  <si>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</si>
  <si>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</si>
  <si>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</si>
  <si>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</si>
  <si>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</si>
  <si>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</si>
  <si>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</si>
  <si>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</si>
  <si>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</si>
  <si>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</si>
  <si>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</si>
  <si>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</si>
  <si>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</si>
  <si>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</si>
  <si>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</si>
  <si>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</si>
  <si>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</si>
  <si>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</si>
  <si>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</si>
  <si>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</si>
  <si>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</si>
  <si>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</si>
  <si>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</si>
  <si>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</si>
  <si>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</si>
  <si>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</si>
  <si>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</si>
  <si>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</si>
  <si>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</si>
  <si>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</si>
  <si>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</si>
  <si>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</si>
  <si>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</si>
  <si>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</si>
  <si>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</si>
  <si>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</si>
  <si>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</si>
  <si>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</si>
  <si>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</si>
  <si>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</si>
  <si>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</si>
  <si>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</si>
  <si>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</si>
  <si>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</si>
  <si>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</si>
  <si>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</si>
  <si>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</si>
  <si>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</si>
  <si>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</si>
  <si>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</si>
  <si>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</si>
  <si>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</si>
  <si>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</si>
  <si>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</si>
  <si>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</si>
  <si>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</si>
  <si>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</si>
  <si>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</si>
  <si>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</si>
  <si>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</si>
  <si>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</si>
  <si>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</si>
  <si>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</si>
  <si>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</si>
  <si>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</si>
  <si>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</si>
  <si>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</si>
  <si>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</si>
  <si>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</si>
  <si>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</si>
  <si>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</si>
  <si>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</si>
  <si>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</si>
  <si>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</si>
  <si>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</si>
  <si>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</si>
  <si>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</si>
  <si>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</si>
  <si>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</si>
  <si>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</si>
  <si>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</si>
  <si>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</si>
  <si>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</si>
  <si>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</si>
  <si>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</si>
  <si>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</si>
  <si>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</si>
  <si>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</si>
  <si>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</si>
  <si>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</si>
  <si>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</si>
  <si>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</si>
  <si>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</si>
  <si>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</si>
  <si>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</si>
  <si>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</si>
  <si>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</si>
  <si>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</si>
  <si>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</si>
  <si>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</si>
  <si>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</si>
  <si>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</si>
  <si>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</si>
  <si>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</si>
  <si>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</si>
  <si>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</si>
  <si>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</si>
  <si>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</si>
  <si>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</si>
  <si>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</si>
  <si>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</si>
  <si>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</si>
  <si>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</si>
  <si>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</si>
  <si>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</si>
  <si>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</si>
  <si>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</si>
  <si>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</si>
  <si>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</si>
  <si>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</si>
  <si>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</si>
  <si>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</si>
  <si>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</si>
  <si>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</si>
  <si>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</si>
  <si>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</si>
  <si>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</si>
  <si>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</si>
  <si>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</si>
  <si>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</si>
  <si>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</si>
  <si>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</si>
  <si>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</si>
  <si>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</si>
  <si>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</si>
  <si>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</si>
  <si>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</si>
  <si>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</si>
  <si>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</si>
  <si>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</si>
  <si>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</si>
  <si>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</si>
  <si>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</si>
  <si>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</si>
  <si>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</si>
  <si>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</si>
  <si>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</si>
  <si>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</si>
  <si>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</si>
  <si>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</si>
  <si>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</si>
  <si>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</si>
  <si>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</si>
  <si>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</si>
  <si>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</si>
  <si>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</si>
  <si>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</si>
  <si>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</si>
  <si>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</si>
  <si>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</si>
  <si>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</si>
  <si>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</si>
  <si>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</si>
  <si>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</si>
  <si>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</si>
  <si>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</si>
  <si>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</si>
  <si>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</si>
  <si>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</si>
  <si>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</si>
  <si>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</si>
  <si>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</si>
  <si>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</si>
  <si>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</si>
  <si>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</si>
  <si>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</si>
  <si>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</si>
  <si>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</si>
  <si>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</si>
  <si>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</si>
  <si>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</si>
  <si>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</si>
  <si>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</si>
  <si>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</si>
  <si>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</si>
  <si>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</si>
  <si>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</si>
  <si>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</si>
  <si>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</si>
  <si>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</si>
  <si>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</si>
  <si>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</si>
  <si>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</si>
  <si>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</si>
  <si>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</si>
  <si>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</si>
  <si>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</si>
  <si>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</si>
  <si>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</si>
  <si>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</si>
  <si>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</si>
  <si>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</si>
  <si>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</si>
  <si>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</si>
  <si>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</si>
  <si>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</si>
  <si>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</si>
  <si>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</si>
  <si>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</si>
  <si>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</si>
  <si>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</si>
  <si>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</si>
  <si>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</si>
  <si>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</si>
  <si>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</si>
  <si>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</si>
  <si>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</si>
  <si>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</si>
  <si>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</si>
  <si>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</si>
  <si>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</si>
  <si>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</si>
  <si>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</si>
  <si>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</si>
  <si>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</si>
  <si>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</si>
  <si>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</si>
  <si>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</si>
  <si>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</si>
  <si>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</si>
  <si>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</si>
  <si>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</si>
  <si>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</si>
  <si>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</si>
  <si>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</si>
  <si>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</si>
  <si>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</si>
  <si>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</si>
  <si>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</si>
  <si>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</si>
  <si>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</si>
  <si>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</si>
  <si>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</si>
  <si>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</si>
  <si>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</si>
  <si>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</si>
  <si>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</si>
  <si>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</si>
  <si>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</si>
  <si>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</si>
  <si>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</si>
  <si>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</si>
  <si>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</si>
  <si>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</si>
  <si>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</si>
  <si>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</si>
  <si>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</si>
  <si>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</si>
  <si>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</si>
  <si>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</si>
  <si>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</si>
  <si>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</si>
  <si>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</si>
  <si>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</si>
  <si>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</si>
  <si>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</si>
  <si>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</si>
  <si>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</si>
  <si>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</si>
  <si>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</si>
  <si>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</si>
  <si>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</si>
  <si>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</si>
  <si>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</si>
  <si>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</si>
  <si>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</si>
  <si>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</si>
  <si>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</si>
  <si>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</si>
  <si>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</si>
  <si>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</si>
  <si>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</si>
  <si>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</si>
  <si>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</si>
  <si>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</si>
  <si>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</si>
  <si>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</si>
  <si>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</si>
  <si>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</si>
  <si>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</si>
  <si>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</si>
  <si>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</si>
  <si>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</si>
  <si>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</si>
  <si>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</si>
  <si>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</si>
  <si>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</si>
  <si>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</si>
  <si>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</si>
  <si>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</si>
  <si>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</si>
  <si>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</si>
  <si>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</si>
  <si>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</si>
  <si>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</si>
  <si>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</si>
  <si>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</si>
  <si>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</si>
  <si>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</si>
  <si>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</si>
  <si>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</si>
  <si>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</si>
  <si>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</si>
  <si>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</si>
  <si>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</si>
  <si>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</si>
  <si>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</si>
  <si>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</si>
  <si>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</si>
  <si>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</si>
  <si>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</si>
  <si>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</si>
  <si>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</si>
  <si>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</si>
  <si>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</si>
  <si>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</si>
  <si>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</si>
  <si>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</si>
  <si>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</si>
  <si>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</si>
  <si>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</si>
  <si>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</si>
  <si>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</si>
  <si>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</si>
  <si>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</si>
  <si>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</si>
  <si>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</si>
  <si>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</si>
  <si>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</si>
  <si>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</si>
  <si>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</si>
  <si>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</si>
  <si>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</si>
  <si>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</si>
  <si>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</si>
  <si>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</si>
  <si>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</si>
  <si>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</si>
  <si>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</si>
  <si>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</si>
  <si>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</si>
  <si>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</si>
  <si>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</si>
  <si>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</si>
  <si>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</si>
  <si>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</si>
  <si>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</si>
  <si>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</si>
  <si>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</si>
  <si>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</si>
  <si>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</si>
  <si>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</si>
  <si>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</si>
  <si>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</si>
  <si>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</si>
  <si>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</si>
  <si>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</si>
  <si>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</si>
  <si>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</si>
  <si>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</si>
  <si>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</si>
  <si>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</si>
  <si>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</si>
  <si>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</si>
  <si>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</si>
  <si>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</si>
  <si>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</si>
  <si>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</si>
  <si>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</si>
  <si>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</si>
  <si>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</si>
  <si>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</si>
  <si>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</si>
  <si>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</si>
  <si>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</si>
  <si>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</si>
  <si>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</si>
  <si>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</si>
  <si>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</si>
  <si>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</si>
  <si>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</si>
  <si>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</si>
  <si>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</si>
  <si>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</si>
  <si>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</si>
  <si>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</si>
  <si>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</si>
  <si>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</si>
  <si>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</si>
  <si>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</si>
  <si>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</si>
  <si>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</si>
  <si>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</si>
  <si>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</si>
  <si>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</si>
  <si>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</si>
  <si>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</si>
  <si>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</si>
  <si>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</si>
  <si>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</si>
  <si>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</si>
  <si>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</si>
  <si>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</si>
  <si>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</si>
  <si>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</si>
  <si>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</si>
  <si>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</si>
  <si>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</si>
  <si>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</si>
  <si>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</si>
  <si>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</si>
  <si>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</si>
  <si>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</si>
  <si>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</si>
  <si>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</si>
  <si>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</si>
  <si>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</si>
  <si>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</si>
  <si>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</si>
  <si>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</si>
  <si>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</si>
  <si>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</si>
  <si>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</si>
  <si>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</si>
  <si>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</si>
  <si>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</si>
  <si>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</si>
  <si>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</si>
  <si>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</si>
  <si>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</si>
  <si>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</si>
  <si>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</si>
  <si>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</si>
  <si>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</si>
  <si>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</si>
  <si>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</si>
  <si>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</si>
  <si>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</si>
  <si>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</si>
  <si>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</si>
  <si>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</si>
  <si>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</si>
  <si>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</si>
  <si>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</si>
  <si>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</si>
  <si>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</si>
  <si>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</si>
  <si>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</si>
  <si>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</si>
  <si>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</si>
  <si>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</si>
  <si>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</si>
  <si>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</si>
  <si>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</si>
  <si>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</si>
  <si>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</si>
  <si>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</si>
  <si>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</si>
  <si>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</si>
  <si>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</si>
  <si>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</si>
  <si>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</si>
  <si>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</si>
  <si>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</si>
  <si>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</si>
  <si>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</si>
  <si>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</si>
  <si>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</si>
  <si>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</si>
  <si>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</si>
  <si>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</si>
  <si>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</si>
  <si>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</si>
  <si>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</si>
  <si>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</si>
  <si>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</si>
  <si>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</si>
  <si>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</si>
  <si>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</si>
  <si>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</si>
  <si>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</si>
  <si>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</si>
  <si>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</si>
  <si>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</si>
  <si>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</si>
  <si>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</si>
  <si>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</si>
  <si>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</si>
  <si>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</si>
  <si>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</si>
  <si>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</si>
  <si>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</si>
  <si>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</si>
  <si>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</si>
  <si>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</si>
  <si>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</si>
  <si>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</si>
  <si>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</si>
  <si>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</si>
  <si>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</si>
  <si>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</si>
  <si>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</si>
  <si>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</si>
  <si>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</si>
  <si>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</si>
  <si>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</si>
  <si>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</si>
  <si>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</si>
  <si>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</si>
  <si>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</si>
  <si>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</si>
  <si>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</si>
  <si>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</si>
  <si>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</si>
  <si>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</si>
  <si>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</si>
  <si>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</si>
  <si>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</si>
  <si>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</si>
  <si>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</si>
  <si>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</si>
  <si>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</si>
  <si>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</si>
  <si>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</si>
  <si>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</si>
  <si>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</si>
  <si>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</si>
  <si>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</si>
  <si>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</si>
  <si>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</si>
  <si>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</si>
  <si>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</si>
  <si>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</si>
  <si>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</si>
  <si>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</si>
  <si>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</si>
  <si>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</si>
  <si>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</si>
  <si>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</si>
  <si>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</si>
  <si>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</si>
  <si>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</si>
  <si>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</si>
  <si>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</si>
  <si>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</si>
  <si>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</si>
  <si>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</si>
  <si>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</si>
  <si>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</si>
  <si>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</si>
  <si>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</si>
  <si>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</si>
  <si>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</si>
  <si>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</si>
  <si>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</si>
  <si>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</si>
  <si>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</si>
  <si>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</si>
  <si>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</si>
  <si>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</si>
  <si>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</si>
  <si>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</si>
  <si>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</si>
  <si>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</si>
  <si>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</si>
  <si>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</si>
  <si>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</si>
  <si>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</si>
  <si>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</si>
  <si>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</si>
  <si>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</si>
  <si>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</si>
  <si>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</si>
  <si>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</si>
  <si>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</si>
  <si>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</si>
  <si>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</si>
  <si>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</si>
  <si>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</si>
  <si>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</si>
  <si>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</si>
  <si>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</si>
  <si>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</si>
  <si>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</si>
  <si>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</si>
  <si>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</si>
  <si>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</si>
  <si>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</si>
  <si>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</si>
  <si>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</si>
  <si>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</si>
  <si>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</si>
  <si>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</si>
  <si>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</si>
  <si>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</si>
  <si>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</si>
  <si>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</si>
  <si>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</si>
  <si>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</si>
  <si>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</si>
  <si>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</si>
  <si>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</si>
  <si>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</si>
  <si>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</si>
  <si>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</si>
  <si>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</si>
  <si>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</si>
  <si>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</si>
  <si>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</si>
  <si>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</si>
  <si>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</si>
  <si>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</si>
  <si>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</si>
  <si>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</si>
  <si>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</si>
  <si>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</si>
  <si>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</si>
  <si>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</si>
  <si>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</si>
  <si>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</si>
  <si>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</si>
  <si>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</si>
  <si>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</si>
  <si>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</si>
  <si>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</si>
  <si>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</si>
  <si>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</si>
  <si>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</si>
  <si>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</si>
  <si>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</si>
  <si>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</si>
  <si>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</si>
  <si>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</si>
  <si>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</si>
  <si>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</si>
  <si>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</si>
  <si>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</si>
  <si>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</si>
  <si>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</si>
  <si>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</si>
  <si>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</si>
  <si>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</si>
  <si>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</si>
  <si>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</si>
  <si>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</si>
  <si>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</si>
  <si>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</si>
  <si>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</si>
  <si>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</si>
  <si>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</si>
  <si>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</si>
  <si>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</si>
  <si>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</si>
  <si>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</si>
  <si>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</si>
  <si>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</si>
  <si>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</si>
  <si>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</si>
  <si>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</si>
  <si>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</si>
  <si>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</si>
  <si>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</si>
  <si>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</si>
  <si>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</si>
  <si>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</si>
  <si>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</si>
  <si>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</si>
  <si>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</si>
  <si>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</si>
  <si>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</si>
  <si>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</si>
  <si>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</si>
  <si>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</si>
  <si>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</si>
  <si>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</si>
  <si>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</si>
  <si>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</si>
  <si>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</si>
  <si>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</si>
  <si>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</si>
  <si>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</si>
  <si>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</si>
  <si>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</si>
  <si>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</si>
  <si>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</si>
  <si>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</si>
  <si>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</si>
  <si>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</si>
  <si>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</si>
  <si>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</si>
  <si>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</si>
  <si>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</si>
  <si>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</si>
  <si>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</si>
  <si>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</si>
  <si>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</si>
  <si>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</si>
  <si>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</si>
  <si>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</si>
  <si>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</si>
  <si>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</si>
  <si>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</si>
  <si>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</si>
  <si>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</si>
  <si>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</si>
  <si>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</si>
  <si>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</si>
  <si>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</si>
  <si>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</si>
  <si>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</si>
  <si>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</si>
  <si>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</si>
  <si>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</si>
  <si>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</si>
  <si>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</si>
  <si>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</si>
  <si>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</si>
  <si>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</si>
  <si>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</si>
  <si>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</si>
  <si>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</si>
  <si>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</si>
  <si>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</si>
  <si>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</si>
  <si>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</si>
  <si>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</si>
  <si>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</si>
  <si>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</si>
  <si>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</si>
  <si>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</si>
  <si>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</si>
  <si>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</si>
  <si>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</si>
  <si>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</si>
  <si>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</si>
  <si>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</si>
  <si>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</si>
  <si>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</si>
  <si>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</si>
  <si>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</si>
  <si>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</si>
  <si>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</si>
  <si>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</si>
  <si>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</si>
  <si>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</si>
  <si>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</si>
  <si>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</si>
  <si>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</si>
  <si>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</si>
  <si>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</si>
  <si>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</si>
  <si>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</si>
  <si>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</si>
  <si>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</si>
  <si>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</si>
  <si>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</si>
  <si>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</si>
  <si>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</si>
  <si>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</si>
  <si>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</si>
  <si>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</si>
  <si>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</si>
  <si>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</si>
  <si>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</si>
  <si>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</si>
  <si>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</si>
  <si>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</si>
  <si>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</si>
  <si>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</si>
  <si>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</si>
  <si>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</si>
  <si>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</si>
  <si>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</si>
  <si>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</si>
  <si>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</si>
  <si>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</si>
  <si>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</si>
  <si>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</si>
  <si>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</si>
  <si>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</si>
  <si>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</si>
  <si>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</si>
  <si>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</si>
  <si>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</si>
  <si>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</si>
  <si>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</si>
  <si>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</si>
  <si>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</si>
  <si>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</si>
  <si>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</si>
  <si>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</si>
  <si>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</si>
  <si>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</si>
  <si>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</si>
  <si>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</si>
  <si>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</si>
  <si>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</si>
  <si>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</si>
  <si>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</si>
  <si>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</si>
  <si>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</si>
  <si>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</si>
  <si>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</si>
  <si>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</si>
  <si>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</si>
  <si>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</si>
  <si>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</si>
  <si>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</si>
  <si>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</si>
  <si>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</si>
  <si>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</si>
  <si>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</si>
  <si>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</si>
  <si>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</si>
  <si>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</si>
  <si>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</si>
  <si>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</si>
  <si>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</si>
  <si>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</si>
  <si>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</si>
  <si>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</si>
  <si>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</si>
  <si>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</si>
  <si>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</si>
  <si>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</si>
  <si>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</si>
  <si>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</si>
  <si>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</si>
  <si>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</si>
  <si>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</si>
  <si>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</si>
  <si>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</si>
  <si>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</si>
  <si>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</si>
  <si>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</si>
  <si>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</si>
  <si>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</si>
  <si>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</si>
  <si>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</si>
  <si>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</si>
  <si>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</si>
  <si>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</si>
  <si>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</si>
  <si>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</si>
  <si>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</si>
  <si>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</si>
  <si>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</si>
  <si>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</si>
  <si>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</si>
  <si>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</si>
  <si>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</si>
  <si>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</si>
  <si>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</si>
  <si>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</si>
  <si>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</si>
  <si>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</si>
  <si>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</si>
  <si>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</si>
  <si>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</si>
  <si>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</si>
  <si>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</si>
  <si>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</si>
  <si>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</si>
  <si>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</si>
  <si>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</si>
  <si>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</si>
  <si>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</si>
  <si>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</si>
  <si>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</si>
  <si>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</si>
  <si>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</si>
  <si>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</si>
  <si>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</si>
  <si>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</si>
  <si>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</si>
  <si>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</si>
  <si>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</si>
  <si>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</si>
  <si>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</si>
  <si>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</si>
  <si>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</si>
  <si>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</si>
  <si>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</si>
  <si>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</si>
  <si>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</si>
  <si>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</si>
  <si>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</si>
  <si>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</si>
  <si>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</si>
  <si>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</si>
  <si>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</si>
  <si>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</si>
  <si>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</si>
  <si>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</si>
  <si>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</si>
  <si>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</si>
  <si>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</si>
  <si>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</si>
  <si>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</si>
  <si>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</si>
  <si>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</si>
  <si>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</si>
  <si>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</si>
  <si>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</si>
  <si>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</si>
  <si>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</si>
  <si>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</si>
  <si>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</si>
  <si>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</si>
  <si>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</si>
  <si>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</si>
  <si>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</si>
  <si>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</si>
  <si>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</si>
  <si>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</si>
  <si>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</si>
  <si>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</si>
  <si>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</si>
  <si>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</si>
  <si>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</si>
  <si>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</si>
  <si>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</si>
  <si>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</si>
  <si>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</si>
  <si>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</si>
  <si>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</si>
  <si>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</si>
  <si>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</si>
  <si>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</si>
  <si>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</si>
  <si>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</si>
  <si>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</si>
  <si>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</si>
  <si>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</si>
  <si>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</si>
  <si>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</si>
  <si>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</si>
  <si>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</si>
  <si>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</si>
  <si>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</si>
  <si>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</si>
  <si>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</si>
  <si>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</si>
  <si>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</si>
  <si>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</si>
  <si>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</si>
  <si>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</si>
  <si>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</si>
  <si>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</si>
  <si>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</si>
  <si>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</si>
  <si>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</si>
  <si>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</si>
  <si>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</si>
  <si>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</si>
  <si>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</si>
  <si>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</si>
  <si>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</si>
  <si>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</si>
  <si>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</si>
  <si>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</si>
  <si>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</si>
  <si>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</si>
  <si>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</si>
  <si>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</si>
  <si>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</si>
  <si>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</si>
  <si>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</si>
  <si>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</si>
  <si>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</si>
  <si>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</si>
  <si>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</si>
  <si>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</si>
  <si>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</si>
  <si>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</si>
  <si>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</si>
  <si>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</si>
  <si>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</si>
  <si>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</si>
  <si>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</si>
  <si>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</si>
  <si>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</si>
  <si>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</si>
  <si>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</si>
  <si>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</si>
  <si>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</si>
  <si>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</si>
  <si>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</si>
  <si>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</si>
  <si>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</si>
  <si>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</si>
  <si>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</si>
  <si>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</si>
  <si>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</si>
  <si>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</si>
  <si>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</si>
  <si>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</si>
  <si>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</si>
  <si>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</si>
  <si>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</si>
  <si>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</si>
  <si>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</si>
  <si>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</si>
  <si>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</si>
  <si>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</si>
  <si>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</si>
  <si>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</si>
  <si>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</si>
  <si>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</si>
  <si>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</si>
  <si>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</si>
  <si>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</si>
  <si>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</si>
  <si>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</si>
  <si>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</si>
  <si>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</si>
  <si>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</si>
  <si>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</si>
  <si>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</si>
  <si>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</si>
  <si>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</si>
  <si>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</si>
  <si>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</si>
  <si>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</si>
  <si>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</si>
  <si>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</si>
  <si>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</si>
  <si>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</si>
  <si>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</si>
  <si>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</si>
  <si>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</si>
  <si>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</si>
  <si>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</si>
  <si>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</si>
  <si>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</si>
  <si>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</si>
  <si>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</si>
  <si>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</si>
  <si>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</si>
  <si>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</si>
  <si>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</si>
  <si>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</si>
  <si>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</si>
  <si>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</si>
  <si>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</si>
  <si>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</si>
  <si>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</si>
  <si>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</si>
  <si>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</si>
  <si>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</si>
  <si>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</si>
  <si>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</si>
  <si>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</si>
  <si>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</si>
  <si>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</si>
  <si>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</si>
  <si>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</si>
  <si>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</si>
  <si>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</si>
  <si>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</si>
  <si>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</si>
  <si>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</si>
  <si>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</si>
  <si>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</si>
  <si>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</si>
  <si>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</si>
  <si>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</si>
  <si>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</si>
  <si>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</si>
  <si>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</si>
  <si>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</si>
  <si>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</si>
  <si>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</si>
  <si>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</si>
  <si>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</si>
  <si>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</si>
  <si>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</si>
  <si>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</si>
  <si>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</si>
  <si>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</si>
  <si>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</si>
  <si>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</si>
  <si>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</si>
  <si>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</si>
  <si>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</si>
  <si>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</si>
  <si>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</si>
  <si>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</si>
  <si>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</si>
  <si>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</si>
  <si>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</si>
  <si>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</si>
  <si>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</si>
  <si>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</si>
  <si>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</si>
  <si>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</si>
  <si>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</si>
  <si>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</si>
  <si>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</si>
  <si>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</si>
  <si>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</si>
  <si>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</si>
  <si>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</si>
  <si>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</si>
  <si>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</si>
  <si>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</si>
  <si>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</si>
  <si>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</si>
  <si>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</si>
  <si>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</si>
  <si>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</si>
  <si>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</si>
  <si>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</si>
  <si>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</si>
  <si>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</si>
  <si>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</si>
  <si>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</si>
  <si>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</si>
  <si>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</si>
  <si>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</si>
  <si>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</si>
  <si>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</si>
  <si>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</si>
  <si>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</si>
  <si>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</si>
  <si>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</si>
  <si>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</si>
  <si>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</si>
  <si>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</si>
  <si>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</si>
  <si>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</si>
  <si>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</si>
  <si>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</si>
  <si>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</si>
  <si>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</si>
  <si>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</si>
  <si>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</si>
  <si>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</si>
  <si>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</si>
  <si>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</si>
  <si>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</si>
  <si>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</si>
  <si>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</si>
  <si>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</si>
  <si>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</si>
  <si>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</si>
  <si>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</si>
  <si>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</si>
  <si>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</si>
  <si>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</si>
  <si>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</si>
  <si>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</si>
  <si>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</si>
  <si>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</si>
  <si>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</si>
  <si>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</si>
  <si>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</si>
  <si>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</si>
  <si>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</si>
  <si>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</si>
  <si>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</si>
  <si>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</si>
  <si>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</si>
  <si>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</si>
  <si>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</si>
  <si>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</si>
  <si>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</si>
  <si>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</si>
  <si>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</si>
  <si>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</si>
  <si>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</si>
  <si>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</si>
  <si>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</si>
  <si>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</si>
  <si>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</si>
  <si>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</si>
  <si>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</si>
  <si>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</si>
  <si>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</si>
  <si>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</si>
  <si>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</si>
  <si>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</si>
  <si>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</si>
  <si>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</si>
  <si>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</si>
  <si>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</si>
  <si>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</si>
  <si>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</si>
  <si>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</si>
  <si>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</si>
  <si>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</si>
  <si>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</si>
  <si>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</si>
  <si>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</si>
  <si>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</si>
  <si>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</si>
  <si>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</si>
  <si>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</si>
  <si>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</si>
  <si>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</si>
  <si>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</si>
  <si>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</si>
  <si>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</si>
  <si>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</si>
  <si>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</si>
  <si>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</si>
  <si>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</si>
  <si>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</si>
  <si>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</si>
  <si>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</si>
  <si>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</si>
  <si>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</si>
  <si>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</si>
  <si>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</si>
  <si>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</si>
  <si>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</si>
  <si>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</si>
  <si>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</si>
  <si>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</si>
  <si>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</si>
  <si>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</si>
  <si>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</si>
  <si>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</si>
  <si>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</si>
  <si>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</si>
  <si>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</si>
  <si>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</si>
  <si>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</si>
  <si>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</si>
  <si>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</si>
  <si>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</si>
  <si>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</si>
  <si>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</si>
  <si>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</si>
  <si>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</si>
  <si>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</si>
  <si>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</si>
  <si>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</si>
  <si>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</si>
  <si>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</si>
  <si>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</si>
  <si>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</si>
  <si>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</si>
  <si>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</si>
  <si>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</si>
  <si>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</si>
  <si>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</si>
  <si>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</si>
  <si>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</si>
  <si>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</si>
  <si>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</si>
  <si>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</si>
  <si>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</si>
  <si>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</si>
  <si>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</si>
  <si>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</si>
  <si>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</si>
  <si>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</si>
  <si>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</si>
  <si>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</si>
  <si>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</si>
  <si>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</si>
  <si>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</si>
  <si>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</si>
  <si>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</si>
  <si>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</si>
  <si>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</si>
  <si>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</si>
  <si>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</si>
  <si>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</si>
  <si>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</si>
  <si>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</si>
  <si>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</si>
  <si>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</si>
  <si>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</si>
  <si>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</si>
  <si>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</si>
  <si>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</si>
  <si>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</si>
  <si>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</si>
  <si>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</si>
  <si>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</si>
  <si>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</si>
  <si>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</si>
  <si>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</si>
  <si>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</si>
  <si>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</si>
  <si>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</si>
  <si>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</si>
  <si>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</si>
  <si>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</si>
  <si>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</si>
  <si>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</si>
  <si>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</si>
  <si>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</si>
  <si>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</si>
  <si>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</si>
  <si>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</si>
  <si>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</si>
  <si>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</si>
  <si>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</si>
  <si>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</si>
  <si>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</si>
  <si>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</si>
  <si>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</si>
  <si>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</si>
  <si>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</si>
  <si>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</si>
  <si>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</si>
  <si>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</si>
  <si>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</si>
  <si>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</si>
  <si>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</si>
  <si>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</si>
  <si>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</si>
  <si>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</si>
  <si>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</si>
  <si>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</si>
  <si>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</si>
  <si>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</si>
  <si>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</si>
  <si>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</si>
  <si>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</si>
  <si>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</si>
  <si>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</si>
  <si>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</si>
  <si>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</si>
  <si>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</si>
  <si>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</si>
  <si>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</si>
  <si>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</si>
  <si>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</si>
  <si>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</si>
  <si>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</si>
  <si>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</si>
  <si>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</si>
  <si>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</si>
  <si>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</si>
  <si>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</si>
  <si>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</si>
  <si>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</si>
  <si>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</si>
  <si>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</si>
  <si>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</si>
  <si>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</si>
  <si>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</si>
  <si>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</si>
  <si>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</si>
  <si>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</si>
  <si>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</si>
  <si>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</si>
  <si>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</si>
  <si>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</si>
  <si>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</si>
  <si>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</si>
  <si>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</si>
  <si>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</si>
  <si>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</si>
  <si>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</si>
  <si>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</si>
  <si>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</si>
  <si>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</si>
  <si>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</si>
  <si>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</si>
  <si>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</si>
  <si>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</si>
  <si>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</si>
  <si>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</si>
  <si>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</si>
  <si>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</si>
  <si>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</si>
  <si>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</si>
  <si>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</si>
  <si>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</si>
  <si>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</si>
  <si>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</si>
  <si>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</si>
  <si>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</si>
  <si>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</si>
  <si>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</si>
  <si>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</si>
  <si>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</si>
  <si>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</si>
  <si>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</si>
  <si>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</si>
  <si>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</si>
  <si>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</si>
  <si>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</si>
  <si>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</si>
  <si>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</si>
  <si>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</si>
  <si>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</si>
  <si>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</si>
  <si>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</si>
  <si>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</si>
  <si>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</si>
  <si>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</si>
  <si>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</si>
  <si>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</si>
  <si>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</si>
  <si>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</si>
  <si>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</si>
  <si>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</si>
  <si>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</si>
  <si>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</si>
  <si>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</si>
  <si>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</si>
  <si>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</si>
  <si>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</si>
  <si>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</si>
  <si>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</si>
  <si>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</si>
  <si>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</si>
  <si>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</si>
  <si>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</si>
  <si>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</si>
  <si>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</si>
  <si>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</si>
  <si>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</si>
  <si>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</si>
  <si>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</si>
  <si>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</si>
  <si>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</si>
  <si>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</si>
  <si>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</si>
  <si>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</si>
  <si>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</si>
  <si>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</si>
  <si>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</si>
  <si>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</si>
  <si>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</si>
  <si>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</si>
  <si>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</si>
  <si>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</si>
  <si>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</si>
  <si>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</si>
  <si>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</si>
  <si>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</si>
  <si>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</si>
  <si>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</si>
  <si>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</si>
  <si>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</si>
  <si>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</si>
  <si>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</si>
  <si>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</si>
  <si>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</si>
  <si>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</si>
  <si>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</si>
  <si>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</si>
  <si>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</si>
  <si>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</si>
  <si>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</si>
  <si>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</si>
  <si>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</si>
  <si>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</si>
  <si>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</si>
  <si>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</si>
  <si>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</si>
  <si>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</si>
  <si>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</si>
  <si>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</si>
  <si>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</si>
  <si>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</si>
  <si>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</si>
  <si>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</si>
  <si>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</si>
  <si>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</si>
  <si>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</si>
  <si>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</si>
  <si>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</si>
  <si>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</si>
  <si>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</si>
  <si>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</si>
  <si>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</si>
  <si>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</si>
  <si>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</si>
  <si>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</si>
  <si>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</si>
  <si>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</si>
  <si>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</si>
  <si>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</si>
  <si>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</si>
  <si>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</si>
  <si>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</si>
  <si>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</si>
  <si>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</si>
  <si>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</si>
  <si>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</si>
  <si>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</si>
  <si>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</si>
  <si>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</si>
  <si>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</si>
  <si>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</si>
  <si>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</si>
  <si>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</si>
  <si>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</si>
  <si>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</si>
  <si>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</si>
  <si>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</si>
  <si>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</si>
  <si>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</si>
  <si>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</si>
  <si>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</si>
  <si>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</si>
  <si>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</si>
  <si>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</si>
  <si>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</si>
  <si>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</si>
  <si>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</si>
  <si>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</si>
  <si>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</si>
  <si>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</si>
  <si>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</si>
  <si>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</si>
  <si>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</si>
  <si>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</si>
  <si>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</si>
  <si>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</si>
  <si>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</si>
  <si>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</si>
  <si>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</si>
  <si>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</si>
  <si>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</si>
  <si>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</si>
  <si>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</si>
  <si>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</si>
  <si>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</si>
  <si>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</si>
  <si>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</si>
  <si>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</si>
  <si>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</si>
  <si>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</si>
  <si>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</si>
  <si>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</si>
  <si>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</si>
  <si>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</si>
  <si>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</si>
  <si>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</si>
  <si>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</si>
  <si>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</si>
  <si>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</si>
  <si>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</si>
  <si>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</si>
  <si>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</si>
  <si>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</si>
  <si>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</si>
  <si>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</si>
  <si>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</si>
  <si>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</si>
  <si>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</si>
  <si>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</si>
  <si>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</si>
  <si>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</si>
  <si>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</si>
  <si>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</si>
  <si>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</si>
  <si>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</si>
  <si>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</si>
  <si>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</si>
  <si>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</si>
  <si>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</si>
  <si>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</si>
  <si>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</si>
  <si>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</si>
  <si>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</si>
  <si>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</si>
  <si>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</si>
  <si>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</si>
  <si>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</si>
  <si>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</si>
  <si>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</si>
  <si>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</si>
  <si>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</si>
  <si>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</si>
  <si>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</si>
  <si>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</si>
  <si>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</si>
  <si>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</si>
  <si>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</si>
  <si>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</si>
  <si>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</si>
  <si>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</si>
  <si>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</si>
  <si>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</si>
  <si>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</si>
  <si>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</si>
  <si>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</si>
  <si>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</si>
  <si>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</si>
  <si>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</si>
  <si>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</si>
  <si>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</si>
  <si>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</si>
  <si>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</si>
  <si>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</si>
  <si>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</si>
  <si>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</si>
  <si>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</si>
  <si>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</si>
  <si>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</si>
  <si>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</si>
  <si>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</si>
  <si>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</si>
  <si>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</si>
  <si>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</si>
  <si>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</si>
  <si>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</si>
  <si>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</si>
  <si>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</si>
  <si>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</si>
  <si>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</si>
  <si>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</si>
  <si>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</si>
  <si>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</si>
  <si>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</si>
  <si>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</si>
  <si>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</si>
  <si>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</si>
  <si>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</si>
  <si>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</si>
  <si>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</si>
  <si>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</si>
  <si>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</si>
  <si>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</si>
  <si>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</si>
  <si>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</si>
  <si>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</si>
  <si>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</si>
  <si>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</si>
  <si>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</si>
  <si>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</si>
  <si>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</si>
  <si>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</si>
  <si>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</si>
  <si>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</si>
  <si>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</si>
  <si>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</si>
  <si>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</si>
  <si>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</si>
  <si>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</si>
  <si>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</si>
  <si>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</si>
  <si>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</si>
  <si>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</si>
  <si>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</si>
  <si>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</si>
  <si>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</si>
  <si>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</si>
  <si>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</si>
  <si>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</si>
  <si>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</si>
  <si>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</si>
  <si>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</si>
  <si>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</si>
  <si>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</si>
  <si>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</si>
  <si>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</si>
  <si>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</si>
  <si>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</si>
  <si>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</si>
  <si>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</si>
  <si>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</si>
  <si>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</si>
  <si>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</si>
  <si>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</si>
  <si>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</si>
  <si>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</si>
  <si>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</si>
  <si>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</si>
  <si>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</si>
  <si>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</si>
  <si>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</si>
  <si>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</si>
  <si>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</si>
  <si>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</si>
  <si>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</si>
  <si>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</si>
  <si>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</si>
  <si>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</si>
  <si>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</si>
  <si>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</si>
  <si>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</si>
  <si>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</si>
  <si>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</si>
  <si>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</si>
  <si>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</si>
  <si>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</si>
  <si>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</si>
  <si>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</si>
  <si>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</si>
  <si>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</si>
  <si>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</si>
  <si>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</si>
  <si>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</si>
  <si>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</si>
  <si>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</si>
  <si>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</si>
  <si>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</si>
  <si>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</si>
  <si>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</si>
  <si>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</si>
  <si>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</si>
  <si>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</si>
  <si>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</si>
  <si>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</si>
  <si>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</si>
  <si>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</si>
  <si>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</si>
  <si>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</si>
  <si>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</si>
  <si>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</si>
  <si>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</si>
  <si>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</si>
  <si>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</si>
  <si>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</si>
  <si>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</si>
  <si>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</si>
  <si>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</si>
  <si>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</si>
  <si>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</si>
  <si>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</si>
  <si>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</si>
  <si>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</si>
  <si>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</si>
  <si>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</si>
  <si>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</si>
  <si>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</si>
  <si>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</si>
  <si>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</si>
  <si>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</si>
  <si>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</si>
  <si>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</si>
  <si>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</si>
  <si>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</si>
  <si>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</si>
  <si>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</si>
  <si>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</si>
  <si>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</si>
  <si>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</si>
  <si>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</si>
  <si>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</si>
  <si>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</si>
  <si>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</si>
  <si>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</si>
  <si>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</si>
  <si>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</si>
  <si>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</si>
  <si>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</si>
  <si>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</si>
  <si>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</si>
  <si>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</si>
  <si>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</si>
  <si>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</si>
  <si>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</si>
  <si>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</si>
  <si>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</si>
  <si>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</si>
  <si>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</si>
  <si>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</si>
  <si>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</si>
  <si>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</si>
  <si>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</si>
  <si>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</si>
  <si>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</si>
  <si>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</si>
  <si>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</si>
  <si>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</si>
  <si>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</si>
  <si>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</si>
  <si>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</si>
  <si>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</si>
  <si>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</si>
  <si>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</si>
  <si>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</si>
  <si>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</si>
  <si>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</si>
  <si>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</si>
  <si>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</si>
  <si>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</si>
  <si>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</si>
  <si>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</si>
  <si>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</si>
  <si>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</si>
  <si>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</si>
  <si>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</si>
  <si>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</si>
  <si>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</si>
  <si>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</si>
  <si>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</si>
  <si>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</si>
  <si>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</si>
  <si>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</si>
  <si>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</si>
  <si>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</si>
  <si>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</si>
  <si>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</si>
  <si>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</si>
  <si>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</si>
  <si>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</si>
  <si>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</si>
  <si>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</si>
  <si>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</si>
  <si>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</si>
  <si>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</si>
  <si>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</si>
  <si>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</si>
  <si>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</si>
  <si>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</si>
  <si>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</si>
  <si>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</si>
  <si>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</si>
  <si>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</si>
  <si>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</si>
  <si>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</si>
  <si>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</si>
  <si>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</si>
  <si>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</si>
  <si>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</si>
  <si>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</si>
  <si>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</si>
  <si>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</si>
  <si>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</si>
  <si>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</si>
  <si>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</si>
  <si>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</si>
  <si>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</si>
  <si>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</si>
  <si>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</si>
  <si>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</si>
  <si>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</si>
  <si>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</si>
  <si>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</si>
  <si>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</si>
  <si>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</si>
  <si>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</si>
  <si>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</si>
  <si>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</si>
  <si>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</si>
  <si>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</si>
  <si>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</si>
  <si>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</si>
  <si>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</si>
  <si>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</si>
  <si>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</si>
  <si>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</si>
  <si>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</si>
  <si>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</si>
  <si>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</si>
  <si>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</si>
  <si>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</si>
  <si>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</si>
  <si>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</si>
  <si>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</si>
  <si>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</si>
  <si>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</si>
  <si>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</si>
  <si>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</si>
  <si>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</si>
  <si>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</si>
  <si>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</si>
  <si>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</si>
  <si>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</si>
  <si>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</si>
  <si>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</si>
  <si>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</si>
  <si>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</si>
  <si>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</si>
  <si>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</si>
  <si>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</si>
  <si>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</si>
  <si>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</si>
  <si>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</si>
  <si>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</si>
  <si>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</si>
  <si>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</si>
  <si>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</si>
  <si>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</si>
  <si>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</si>
  <si>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</si>
  <si>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</si>
  <si>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</si>
  <si>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</si>
  <si>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</si>
  <si>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</si>
  <si>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</si>
  <si>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</si>
  <si>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</si>
  <si>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</si>
  <si>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</si>
  <si>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</si>
  <si>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</si>
  <si>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</si>
  <si>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</si>
  <si>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</si>
  <si>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</si>
  <si>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</si>
  <si>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</si>
  <si>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</si>
  <si>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</si>
  <si>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</si>
  <si>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</si>
  <si>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</si>
  <si>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</si>
  <si>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</si>
  <si>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</si>
  <si>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</si>
  <si>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</si>
  <si>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</si>
  <si>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</si>
  <si>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</si>
  <si>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</si>
  <si>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</si>
  <si>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</si>
  <si>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</si>
  <si>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</si>
  <si>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</si>
  <si>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</si>
  <si>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</si>
  <si>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</si>
  <si>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</si>
  <si>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</si>
  <si>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</si>
  <si>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</si>
  <si>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</si>
  <si>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</si>
  <si>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</si>
  <si>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</si>
  <si>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</si>
  <si>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</si>
  <si>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</si>
  <si>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</si>
  <si>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</si>
  <si>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</si>
  <si>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</si>
  <si>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</si>
  <si>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</si>
  <si>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</si>
  <si>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</si>
  <si>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</si>
  <si>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</si>
  <si>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</si>
  <si>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</si>
  <si>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</si>
  <si>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</si>
  <si>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</si>
  <si>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</si>
  <si>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</si>
  <si>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</si>
  <si>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</si>
  <si>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</si>
  <si>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</si>
  <si>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</si>
  <si>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</si>
  <si>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</si>
  <si>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</si>
  <si>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</si>
  <si>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</si>
  <si>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</si>
  <si>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</si>
  <si>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</si>
  <si>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</si>
  <si>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</si>
  <si>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</si>
  <si>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</si>
  <si>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</si>
  <si>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</si>
  <si>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</si>
  <si>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</si>
  <si>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</si>
  <si>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</si>
  <si>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</si>
  <si>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</si>
  <si>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</si>
  <si>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</si>
  <si>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</si>
  <si>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</si>
  <si>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</si>
  <si>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</si>
  <si>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</si>
  <si>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</si>
  <si>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</si>
  <si>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</si>
  <si>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</si>
  <si>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</si>
  <si>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</si>
  <si>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</si>
  <si>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</si>
  <si>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</si>
  <si>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</si>
  <si>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</si>
  <si>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</si>
  <si>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</si>
  <si>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</si>
  <si>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</si>
  <si>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</si>
  <si>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</si>
  <si>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</si>
  <si>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</si>
  <si>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</si>
  <si>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</si>
  <si>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</si>
  <si>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</si>
  <si>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</si>
  <si>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</si>
  <si>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</si>
  <si>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</si>
  <si>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</si>
  <si>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</si>
  <si>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</si>
  <si>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</si>
  <si>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</si>
  <si>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</si>
  <si>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</si>
  <si>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</si>
  <si>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</si>
  <si>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</si>
  <si>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</si>
  <si>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</si>
  <si>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</si>
  <si>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</si>
  <si>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</si>
  <si>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</si>
  <si>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</si>
  <si>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</si>
  <si>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</si>
  <si>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</si>
  <si>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</si>
  <si>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</si>
  <si>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</si>
  <si>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</si>
  <si>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</si>
  <si>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</si>
  <si>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</si>
  <si>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</si>
  <si>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</si>
  <si>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</si>
  <si>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</si>
  <si>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</si>
  <si>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</si>
  <si>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</si>
  <si>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</si>
  <si>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</si>
  <si>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</si>
  <si>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</si>
  <si>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</si>
  <si>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</si>
  <si>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</si>
  <si>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</si>
  <si>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</si>
  <si>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</si>
  <si>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</si>
  <si>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</si>
  <si>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</si>
  <si>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</si>
  <si>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</si>
  <si>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</si>
  <si>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</si>
  <si>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</si>
  <si>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</si>
  <si>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</si>
  <si>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</si>
  <si>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</si>
  <si>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</si>
  <si>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</si>
  <si>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</si>
  <si>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</si>
  <si>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</si>
  <si>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</si>
  <si>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</si>
  <si>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</si>
  <si>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</si>
  <si>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</si>
  <si>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</si>
  <si>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</si>
  <si>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</si>
  <si>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</si>
  <si>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</si>
  <si>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</si>
  <si>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</si>
  <si>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</si>
  <si>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</si>
  <si>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</si>
  <si>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</si>
  <si>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</si>
  <si>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</si>
  <si>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</si>
  <si>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</si>
  <si>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</si>
  <si>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</si>
  <si>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</si>
  <si>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</si>
  <si>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</si>
  <si>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</si>
  <si>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</si>
  <si>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</si>
  <si>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</si>
  <si>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</si>
  <si>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</si>
  <si>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</si>
  <si>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</si>
  <si>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</si>
  <si>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</si>
  <si>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</si>
  <si>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</si>
  <si>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</si>
  <si>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</si>
  <si>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</si>
  <si>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</si>
  <si>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</si>
  <si>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</si>
  <si>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</si>
  <si>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</si>
  <si>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</si>
  <si>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</si>
  <si>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</si>
  <si>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</si>
  <si>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</si>
  <si>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</si>
  <si>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</si>
  <si>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</si>
  <si>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</si>
  <si>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</si>
  <si>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</si>
  <si>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</si>
  <si>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</si>
  <si>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</si>
  <si>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</si>
  <si>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</si>
  <si>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</si>
  <si>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</si>
  <si>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</si>
  <si>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</si>
  <si>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</si>
  <si>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</si>
  <si>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</si>
  <si>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</si>
  <si>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</si>
  <si>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</si>
  <si>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</si>
  <si>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</si>
  <si>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</si>
  <si>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</si>
  <si>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</si>
  <si>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</si>
  <si>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</si>
  <si>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</si>
  <si>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</si>
  <si>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</si>
  <si>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</si>
  <si>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</si>
  <si>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</si>
  <si>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</si>
  <si>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</si>
  <si>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</si>
  <si>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</si>
  <si>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</si>
  <si>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</si>
  <si>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</si>
  <si>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</si>
  <si>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</si>
  <si>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</si>
  <si>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</si>
  <si>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</si>
  <si>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</si>
  <si>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</si>
  <si>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</si>
  <si>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</si>
  <si>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</si>
  <si>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</si>
  <si>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</si>
  <si>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</si>
  <si>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</si>
  <si>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</si>
  <si>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</si>
  <si>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</si>
  <si>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</si>
  <si>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</si>
  <si>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</si>
  <si>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</si>
  <si>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</si>
  <si>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</si>
  <si>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</si>
  <si>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</si>
  <si>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</si>
  <si>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</si>
  <si>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</si>
  <si>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</si>
  <si>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</si>
  <si>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</si>
  <si>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</si>
  <si>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</si>
  <si>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</si>
  <si>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</si>
  <si>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</si>
  <si>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</si>
  <si>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</si>
  <si>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</si>
  <si>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</si>
  <si>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</si>
  <si>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</si>
  <si>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</si>
  <si>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</si>
  <si>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</si>
  <si>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</si>
  <si>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</si>
  <si>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</si>
  <si>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</si>
  <si>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</si>
  <si>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</si>
  <si>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</si>
  <si>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</si>
  <si>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</si>
  <si>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</si>
  <si>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</si>
  <si>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</si>
  <si>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</si>
  <si>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</si>
  <si>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</si>
  <si>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</si>
  <si>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</si>
  <si>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</si>
  <si>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</si>
  <si>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</si>
  <si>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</si>
  <si>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</si>
  <si>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</si>
  <si>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</si>
  <si>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</si>
  <si>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</si>
  <si>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</si>
  <si>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</si>
  <si>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</si>
  <si>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</si>
  <si>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</si>
  <si>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</si>
  <si>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</si>
  <si>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</si>
  <si>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</si>
  <si>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</si>
  <si>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</si>
  <si>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</si>
  <si>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</si>
  <si>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</si>
  <si>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</si>
  <si>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</si>
  <si>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</si>
  <si>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</si>
  <si>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</si>
  <si>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</si>
  <si>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</si>
  <si>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</si>
  <si>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</si>
  <si>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</si>
  <si>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</si>
  <si>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</si>
  <si>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</si>
  <si>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</si>
  <si>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</si>
  <si>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</si>
  <si>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</si>
  <si>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</si>
  <si>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</si>
  <si>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</si>
  <si>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</si>
  <si>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</si>
  <si>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</si>
  <si>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</si>
  <si>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</si>
  <si>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</si>
  <si>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</si>
  <si>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</si>
  <si>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</si>
  <si>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</si>
  <si>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</si>
  <si>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</si>
  <si>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</si>
  <si>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</si>
  <si>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</si>
  <si>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</si>
  <si>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</si>
  <si>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</si>
  <si>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</si>
  <si>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</si>
  <si>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</si>
  <si>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</si>
  <si>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</si>
  <si>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</si>
  <si>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</si>
  <si>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</si>
  <si>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</si>
  <si>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</si>
  <si>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</si>
  <si>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</si>
  <si>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</si>
  <si>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</si>
  <si>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</si>
  <si>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</si>
  <si>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</si>
  <si>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</si>
  <si>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</si>
  <si>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</si>
  <si>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</si>
  <si>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</si>
  <si>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</si>
  <si>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</si>
  <si>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</si>
  <si>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</si>
  <si>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</si>
  <si>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</si>
  <si>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</si>
  <si>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</si>
  <si>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</si>
  <si>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</si>
  <si>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</si>
  <si>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</si>
  <si>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</si>
  <si>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</si>
  <si>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</si>
  <si>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</si>
  <si>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</si>
  <si>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</si>
  <si>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</si>
  <si>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</si>
  <si>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</si>
  <si>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</si>
  <si>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</si>
  <si>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</si>
  <si>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</si>
  <si>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</si>
  <si>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</si>
  <si>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</si>
  <si>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</si>
  <si>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</si>
  <si>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</si>
  <si>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</si>
  <si>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</si>
  <si>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</si>
  <si>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</si>
  <si>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</si>
  <si>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</si>
  <si>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</si>
  <si>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</si>
  <si>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</si>
  <si>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</si>
  <si>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</si>
  <si>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</si>
  <si>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</si>
  <si>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</si>
  <si>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</si>
  <si>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</si>
  <si>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</si>
  <si>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</si>
  <si>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</si>
  <si>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</si>
  <si>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</si>
  <si>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</si>
  <si>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</si>
  <si>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</si>
  <si>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</si>
  <si>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</si>
  <si>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</si>
  <si>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</si>
  <si>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</si>
  <si>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</si>
  <si>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</si>
  <si>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</si>
  <si>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</si>
  <si>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</si>
  <si>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</si>
  <si>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</si>
  <si>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</si>
  <si>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</si>
  <si>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</si>
  <si>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</si>
  <si>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</si>
  <si>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</si>
  <si>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</si>
  <si>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</si>
  <si>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</si>
  <si>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</si>
  <si>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</si>
  <si>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</si>
  <si>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</si>
  <si>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</si>
  <si>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</si>
  <si>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</si>
  <si>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</si>
  <si>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</si>
  <si>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</si>
  <si>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</si>
  <si>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</si>
  <si>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</si>
  <si>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</si>
  <si>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</si>
  <si>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</si>
  <si>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</si>
  <si>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</si>
  <si>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</si>
  <si>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</si>
  <si>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</si>
  <si>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</si>
  <si>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</si>
  <si>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</si>
  <si>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</si>
  <si>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</si>
  <si>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</si>
  <si>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</si>
  <si>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</si>
  <si>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</si>
  <si>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</si>
  <si>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</si>
  <si>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</si>
  <si>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</si>
  <si>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</si>
  <si>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</si>
  <si>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</si>
  <si>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</si>
  <si>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</si>
  <si>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</si>
  <si>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</si>
  <si>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</si>
  <si>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</si>
  <si>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</si>
  <si>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</si>
  <si>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</si>
  <si>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</si>
  <si>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</si>
  <si>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</si>
  <si>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</si>
  <si>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</si>
  <si>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</si>
  <si>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</si>
  <si>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</si>
  <si>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</si>
  <si>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</si>
  <si>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</si>
  <si>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</si>
  <si>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</si>
  <si>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</si>
  <si>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</si>
  <si>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</si>
  <si>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</si>
  <si>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</si>
  <si>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</si>
  <si>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</si>
  <si>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</si>
  <si>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</si>
  <si>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</si>
  <si>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</si>
  <si>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</si>
  <si>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</si>
  <si>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</si>
  <si>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</si>
  <si>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</si>
  <si>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</si>
  <si>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</si>
  <si>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</si>
  <si>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</si>
  <si>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</si>
  <si>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</si>
  <si>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</si>
  <si>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</si>
  <si>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</si>
  <si>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</si>
  <si>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</si>
  <si>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</si>
  <si>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</si>
  <si>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</si>
  <si>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</si>
  <si>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</si>
  <si>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</si>
  <si>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</si>
  <si>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</si>
  <si>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</si>
  <si>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</si>
  <si>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</si>
  <si>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</si>
  <si>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</si>
  <si>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</si>
  <si>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</si>
  <si>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</si>
  <si>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</si>
  <si>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</si>
  <si>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</si>
  <si>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</si>
  <si>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</si>
  <si>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</si>
  <si>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</si>
  <si>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</si>
  <si>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</si>
  <si>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</si>
  <si>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</si>
  <si>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</si>
  <si>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</si>
  <si>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</si>
  <si>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</si>
  <si>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</si>
  <si>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</si>
  <si>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</si>
  <si>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</si>
  <si>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</si>
  <si>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</si>
  <si>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</si>
  <si>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</si>
  <si>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</si>
  <si>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</si>
  <si>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</si>
  <si>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</si>
  <si>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</si>
  <si>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</si>
  <si>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</si>
  <si>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</si>
  <si>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</si>
  <si>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</si>
  <si>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</si>
  <si>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</si>
  <si>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</si>
  <si>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</si>
  <si>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</si>
  <si>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</si>
  <si>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</si>
  <si>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</si>
  <si>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</si>
  <si>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</si>
  <si>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</si>
  <si>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</si>
  <si>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</si>
  <si>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</si>
  <si>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</si>
  <si>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</si>
  <si>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</si>
  <si>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</si>
  <si>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</si>
  <si>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</si>
  <si>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</si>
  <si>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</si>
  <si>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</si>
  <si>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</si>
  <si>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</si>
  <si>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</si>
  <si>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</si>
  <si>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</si>
  <si>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</si>
  <si>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</si>
  <si>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</si>
  <si>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</si>
  <si>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</si>
  <si>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</si>
  <si>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</si>
  <si>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</si>
  <si>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</si>
  <si>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</si>
  <si>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</si>
  <si>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</si>
  <si>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</si>
  <si>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</si>
  <si>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</si>
  <si>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</si>
  <si>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</si>
  <si>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</si>
  <si>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</si>
  <si>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</si>
  <si>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</si>
  <si>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</si>
  <si>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</si>
  <si>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</si>
  <si>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</si>
  <si>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</si>
  <si>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</si>
  <si>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</si>
  <si>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</si>
  <si>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</si>
  <si>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</si>
  <si>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</si>
  <si>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</si>
  <si>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</si>
  <si>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</si>
  <si>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</si>
  <si>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</si>
  <si>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</si>
  <si>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</si>
  <si>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</si>
  <si>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</si>
  <si>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</si>
  <si>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</si>
  <si>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</si>
  <si>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</si>
  <si>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</si>
  <si>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</si>
  <si>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</si>
  <si>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</si>
  <si>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</si>
  <si>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</si>
  <si>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</si>
  <si>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</si>
  <si>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</si>
  <si>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</si>
  <si>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</si>
  <si>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</si>
  <si>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</si>
  <si>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</si>
  <si>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</si>
  <si>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</si>
  <si>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</si>
  <si>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</si>
  <si>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</si>
  <si>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</si>
  <si>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</si>
  <si>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</si>
  <si>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</si>
  <si>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</si>
  <si>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</si>
  <si>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</si>
  <si>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</si>
  <si>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</si>
  <si>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</si>
  <si>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</si>
  <si>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</si>
  <si>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</si>
  <si>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</si>
  <si>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</si>
  <si>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</si>
  <si>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</si>
  <si>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</si>
  <si>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</si>
  <si>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</si>
  <si>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</si>
  <si>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</si>
  <si>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</si>
  <si>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</si>
  <si>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</si>
  <si>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</si>
  <si>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</si>
  <si>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</si>
  <si>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</si>
  <si>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</si>
  <si>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</si>
  <si>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</si>
  <si>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</si>
  <si>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</si>
  <si>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</si>
  <si>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</si>
  <si>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</si>
  <si>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</si>
  <si>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</si>
  <si>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</si>
  <si>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</si>
  <si>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</si>
  <si>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</si>
  <si>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</si>
  <si>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</si>
  <si>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</si>
  <si>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</si>
  <si>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</si>
  <si>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</si>
  <si>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</si>
  <si>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</si>
  <si>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</si>
  <si>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</si>
  <si>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</si>
  <si>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</si>
  <si>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</si>
  <si>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</si>
  <si>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</si>
  <si>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</si>
  <si>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</si>
  <si>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</si>
  <si>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</si>
  <si>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</si>
  <si>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</si>
  <si>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</si>
  <si>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</si>
  <si>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</si>
  <si>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</si>
  <si>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</si>
  <si>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</si>
  <si>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</si>
  <si>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</si>
  <si>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</si>
  <si>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</si>
  <si>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</si>
  <si>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</si>
  <si>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</si>
  <si>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</si>
  <si>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</si>
  <si>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</si>
  <si>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</si>
  <si>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</si>
  <si>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</si>
  <si>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</si>
  <si>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</si>
  <si>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</si>
  <si>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</si>
  <si>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</si>
  <si>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</si>
  <si>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</si>
  <si>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</si>
  <si>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</si>
  <si>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</si>
  <si>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</si>
  <si>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</si>
  <si>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</si>
  <si>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</si>
  <si>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</si>
  <si>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</si>
  <si>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</si>
  <si>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</si>
  <si>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</si>
  <si>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</si>
  <si>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</si>
  <si>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</si>
  <si>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</si>
  <si>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</si>
  <si>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</si>
  <si>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</si>
  <si>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</si>
  <si>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</si>
  <si>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</si>
  <si>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</si>
  <si>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</si>
  <si>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</si>
  <si>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</si>
  <si>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</si>
  <si>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</si>
  <si>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</si>
  <si>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</si>
  <si>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</si>
  <si>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</si>
  <si>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</si>
  <si>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</si>
  <si>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</si>
  <si>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</si>
  <si>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</si>
  <si>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</si>
  <si>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</si>
  <si>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</si>
  <si>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</si>
  <si>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</si>
  <si>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</si>
  <si>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</si>
  <si>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</si>
  <si>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</si>
  <si>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</si>
  <si>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</si>
  <si>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</si>
  <si>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</si>
  <si>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</si>
  <si>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</si>
  <si>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</si>
  <si>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</si>
  <si>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</si>
  <si>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</si>
  <si>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</si>
  <si>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</si>
  <si>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</si>
  <si>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</si>
  <si>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</si>
  <si>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</si>
  <si>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</si>
  <si>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</si>
  <si>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</si>
  <si>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</si>
  <si>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</si>
  <si>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</si>
  <si>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</si>
  <si>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</si>
  <si>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</si>
  <si>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</si>
  <si>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</si>
  <si>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</si>
  <si>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</si>
  <si>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</si>
  <si>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</si>
  <si>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</si>
  <si>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</si>
  <si>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</si>
  <si>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</si>
  <si>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</si>
  <si>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</si>
  <si>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</si>
  <si>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</si>
  <si>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</si>
  <si>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</si>
  <si>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</si>
  <si>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</si>
  <si>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</si>
  <si>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</si>
  <si>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</si>
  <si>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</si>
  <si>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</si>
  <si>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</si>
  <si>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</si>
  <si>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</si>
  <si>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</si>
  <si>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</si>
  <si>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</si>
  <si>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</si>
  <si>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</si>
  <si>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</si>
  <si>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</si>
  <si>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</si>
  <si>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</si>
  <si>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</si>
  <si>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</si>
  <si>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</si>
  <si>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</si>
  <si>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</si>
  <si>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</si>
  <si>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</si>
  <si>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</si>
  <si>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</si>
  <si>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</si>
  <si>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</si>
  <si>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</si>
  <si>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</si>
  <si>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</si>
  <si>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</si>
  <si>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</si>
  <si>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</si>
  <si>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</si>
  <si>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</si>
  <si>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</si>
  <si>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</si>
  <si>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</si>
  <si>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</si>
  <si>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</si>
  <si>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</si>
  <si>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</si>
  <si>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</si>
  <si>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</si>
  <si>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</si>
  <si>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</si>
  <si>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</si>
  <si>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</si>
  <si>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</si>
  <si>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</si>
  <si>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</si>
  <si>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</si>
  <si>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</si>
  <si>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</si>
  <si>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</si>
  <si>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</si>
  <si>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</si>
  <si>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</si>
  <si>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</si>
  <si>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</si>
  <si>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</si>
  <si>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</si>
  <si>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</si>
  <si>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</si>
  <si>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</si>
  <si>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</si>
  <si>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</si>
  <si>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</si>
  <si>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</si>
  <si>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</si>
  <si>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</si>
  <si>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</si>
  <si>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</si>
  <si>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</si>
  <si>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</si>
  <si>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</si>
  <si>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</si>
  <si>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</si>
  <si>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</si>
  <si>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</si>
  <si>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</si>
  <si>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</si>
  <si>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</si>
  <si>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</si>
  <si>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</si>
  <si>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</si>
  <si>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</si>
  <si>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</si>
  <si>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</si>
  <si>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</si>
  <si>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</si>
  <si>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</si>
  <si>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</si>
  <si>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</si>
  <si>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</si>
  <si>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</si>
  <si>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</si>
  <si>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</si>
  <si>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</si>
  <si>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</si>
  <si>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</si>
  <si>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</si>
  <si>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</si>
  <si>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</si>
  <si>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</si>
  <si>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</si>
  <si>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</si>
  <si>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</si>
  <si>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</si>
  <si>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</si>
  <si>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</si>
  <si>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</si>
  <si>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</si>
  <si>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</si>
  <si>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</si>
  <si>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</si>
  <si>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</si>
  <si>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</si>
  <si>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</si>
  <si>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</si>
  <si>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</si>
  <si>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</si>
  <si>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</si>
  <si>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</si>
  <si>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</si>
  <si>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</si>
  <si>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</si>
  <si>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</si>
  <si>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</si>
  <si>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</si>
  <si>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</si>
  <si>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</si>
  <si>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</si>
  <si>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</si>
  <si>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</si>
  <si>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</si>
  <si>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</si>
  <si>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</si>
  <si>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</si>
  <si>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</si>
  <si>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</si>
  <si>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</si>
  <si>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</si>
  <si>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</si>
  <si>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</si>
  <si>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</si>
  <si>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</si>
  <si>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</si>
  <si>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</si>
  <si>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</si>
  <si>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</si>
  <si>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</si>
  <si>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</si>
  <si>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</si>
  <si>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</si>
  <si>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</si>
  <si>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</si>
  <si>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</si>
  <si>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</si>
  <si>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</si>
  <si>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</si>
  <si>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</si>
  <si>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</si>
  <si>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</si>
  <si>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</si>
  <si>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</si>
  <si>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</si>
  <si>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</si>
  <si>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</si>
  <si>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</si>
  <si>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</si>
  <si>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</si>
  <si>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</si>
  <si>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</si>
  <si>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</si>
  <si>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</si>
  <si>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</si>
  <si>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</si>
  <si>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</si>
  <si>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</si>
  <si>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</si>
  <si>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</si>
  <si>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</si>
  <si>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</si>
  <si>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</si>
  <si>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</si>
  <si>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</si>
  <si>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</si>
  <si>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</si>
  <si>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</si>
  <si>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</si>
  <si>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</si>
  <si>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</si>
  <si>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</si>
  <si>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</si>
  <si>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</si>
  <si>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</si>
  <si>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</si>
  <si>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</si>
  <si>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</si>
  <si>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</si>
  <si>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</si>
  <si>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</si>
  <si>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</si>
  <si>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</si>
  <si>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</si>
  <si>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</si>
  <si>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</si>
  <si>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</si>
  <si>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</si>
  <si>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</si>
  <si>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</si>
  <si>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</si>
  <si>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</si>
  <si>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</si>
  <si>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</si>
  <si>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</si>
  <si>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</si>
  <si>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</si>
  <si>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</si>
  <si>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</si>
  <si>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</si>
  <si>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</si>
  <si>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</si>
  <si>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</si>
  <si>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</si>
  <si>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</si>
  <si>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</si>
  <si>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</si>
  <si>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</si>
  <si>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</si>
  <si>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</si>
  <si>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</si>
  <si>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</si>
  <si>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</si>
  <si>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</si>
  <si>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</si>
  <si>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</si>
  <si>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</si>
  <si>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</si>
  <si>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</si>
  <si>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</si>
  <si>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</si>
  <si>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</si>
  <si>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</si>
  <si>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</si>
  <si>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</si>
  <si>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</si>
  <si>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</si>
  <si>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</si>
  <si>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</si>
  <si>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</si>
  <si>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</si>
  <si>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</si>
  <si>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</si>
  <si>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</si>
  <si>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</si>
  <si>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</si>
  <si>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</si>
  <si>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</si>
  <si>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</si>
  <si>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</si>
  <si>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</si>
  <si>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</si>
  <si>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</si>
  <si>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</si>
  <si>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</si>
  <si>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</si>
  <si>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</si>
  <si>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</si>
  <si>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</si>
  <si>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</si>
  <si>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</si>
  <si>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</si>
  <si>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</si>
  <si>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</si>
  <si>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</si>
  <si>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</si>
  <si>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</si>
  <si>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</si>
  <si>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</si>
  <si>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</si>
  <si>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</si>
  <si>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</si>
  <si>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</si>
  <si>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</si>
  <si>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</si>
  <si>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</si>
  <si>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</si>
  <si>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</si>
  <si>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</si>
  <si>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</si>
  <si>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</si>
  <si>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</si>
  <si>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</si>
  <si>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</si>
  <si>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</si>
  <si>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</si>
  <si>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</si>
  <si>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</si>
  <si>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</si>
  <si>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</si>
  <si>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</si>
  <si>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</si>
  <si>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</si>
  <si>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</si>
  <si>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</si>
  <si>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</si>
  <si>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</si>
  <si>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</si>
  <si>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</si>
  <si>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</si>
  <si>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</si>
  <si>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</si>
  <si>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</si>
  <si>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</si>
  <si>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</si>
  <si>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</si>
  <si>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</si>
  <si>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</si>
  <si>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</si>
  <si>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</si>
  <si>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</si>
  <si>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</si>
  <si>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</si>
  <si>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</si>
  <si>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</si>
  <si>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</si>
  <si>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</si>
  <si>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</si>
  <si>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</si>
  <si>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</si>
  <si>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</si>
  <si>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</si>
  <si>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</si>
  <si>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</si>
  <si>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</si>
  <si>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</si>
  <si>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</si>
  <si>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</si>
  <si>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</si>
  <si>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</si>
  <si>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</si>
  <si>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</si>
  <si>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</si>
  <si>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</si>
  <si>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</si>
  <si>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</si>
  <si>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</si>
  <si>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</si>
  <si>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</si>
  <si>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</si>
  <si>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</si>
  <si>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</si>
  <si>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</si>
  <si>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</si>
  <si>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</si>
  <si>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</si>
  <si>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</si>
  <si>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</si>
  <si>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</si>
  <si>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</si>
  <si>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</si>
  <si>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</si>
  <si>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</si>
  <si>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</si>
  <si>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</si>
  <si>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</si>
  <si>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</si>
  <si>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</si>
  <si>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</si>
  <si>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</si>
  <si>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</si>
  <si>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</si>
  <si>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</si>
  <si>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</si>
  <si>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</si>
  <si>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</si>
  <si>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</si>
  <si>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</si>
  <si>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</si>
  <si>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</si>
  <si>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</si>
  <si>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</si>
  <si>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</si>
  <si>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</si>
  <si>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</si>
  <si>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</si>
  <si>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</si>
  <si>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</si>
  <si>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</si>
  <si>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</si>
  <si>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</si>
  <si>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</si>
  <si>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</si>
  <si>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</si>
  <si>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</si>
  <si>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</si>
  <si>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</si>
  <si>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</si>
  <si>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</si>
  <si>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</si>
  <si>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</si>
  <si>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</si>
  <si>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</si>
  <si>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</si>
  <si>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</si>
  <si>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</si>
  <si>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</si>
  <si>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</si>
  <si>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</si>
  <si>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</si>
  <si>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</si>
  <si>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</si>
  <si>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</si>
  <si>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</si>
  <si>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</si>
  <si>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</si>
  <si>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</si>
  <si>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</si>
  <si>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</si>
  <si>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</si>
  <si>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</si>
  <si>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</si>
  <si>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</si>
  <si>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</si>
  <si>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</si>
  <si>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</si>
  <si>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</si>
  <si>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</si>
  <si>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</si>
  <si>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</si>
  <si>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</si>
  <si>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</si>
  <si>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</si>
  <si>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</si>
  <si>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</si>
  <si>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</si>
  <si>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</si>
  <si>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</si>
  <si>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</si>
  <si>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</si>
  <si>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</si>
  <si>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</si>
  <si>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</si>
  <si>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</si>
  <si>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</si>
  <si>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</si>
  <si>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</si>
  <si>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</si>
  <si>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</si>
  <si>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</si>
  <si>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</si>
  <si>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</si>
  <si>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</si>
  <si>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</si>
  <si>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</si>
  <si>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</si>
  <si>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</si>
  <si>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</si>
  <si>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</si>
  <si>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</si>
  <si>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</si>
  <si>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</si>
  <si>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</si>
  <si>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</si>
  <si>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</si>
  <si>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</si>
  <si>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</si>
  <si>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</si>
  <si>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</si>
  <si>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</si>
  <si>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</si>
  <si>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</si>
  <si>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</si>
  <si>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</si>
  <si>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</si>
  <si>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</si>
  <si>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</si>
  <si>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</si>
  <si>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</si>
  <si>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</si>
  <si>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</si>
  <si>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</si>
  <si>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</si>
  <si>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</si>
  <si>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</si>
  <si>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</si>
  <si>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</si>
  <si>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</si>
  <si>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</si>
  <si>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</si>
  <si>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</si>
  <si>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</si>
  <si>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</si>
  <si>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</si>
  <si>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</si>
  <si>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</si>
  <si>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</si>
  <si>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</si>
  <si>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</si>
  <si>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</si>
  <si>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</si>
  <si>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</si>
  <si>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</si>
  <si>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</si>
  <si>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</si>
  <si>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</si>
  <si>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</si>
  <si>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</si>
  <si>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</si>
  <si>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</si>
  <si>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</si>
  <si>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</si>
  <si>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</si>
  <si>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</si>
  <si>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</si>
  <si>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</si>
  <si>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</si>
  <si>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</si>
  <si>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</si>
  <si>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</si>
  <si>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</si>
  <si>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</si>
  <si>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</si>
  <si>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</si>
  <si>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</si>
  <si>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</si>
  <si>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</si>
  <si>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</si>
  <si>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</si>
  <si>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</si>
  <si>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</si>
  <si>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</si>
  <si>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</si>
  <si>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</si>
  <si>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</si>
  <si>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</si>
  <si>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</si>
  <si>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</si>
  <si>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</si>
  <si>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</si>
  <si>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</si>
  <si>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</si>
  <si>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</si>
  <si>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</si>
  <si>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</si>
  <si>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</si>
  <si>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</si>
  <si>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</si>
  <si>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</si>
  <si>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</si>
  <si>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</si>
  <si>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</si>
  <si>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</si>
  <si>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</si>
  <si>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</si>
  <si>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</si>
  <si>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</si>
  <si>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</si>
  <si>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</si>
  <si>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</si>
  <si>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</si>
  <si>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</si>
  <si>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</si>
  <si>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</si>
  <si>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</si>
  <si>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</si>
  <si>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</si>
  <si>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</si>
  <si>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</si>
  <si>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</si>
  <si>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</si>
  <si>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</si>
  <si>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</si>
  <si>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</si>
  <si>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</si>
  <si>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</si>
  <si>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</si>
  <si>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</si>
  <si>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</si>
  <si>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</si>
  <si>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</si>
  <si>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</si>
  <si>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</si>
  <si>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</si>
  <si>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</si>
  <si>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</si>
  <si>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</si>
  <si>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</si>
  <si>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</si>
  <si>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</si>
  <si>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</si>
  <si>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</si>
  <si>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</si>
  <si>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</si>
  <si>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</si>
  <si>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</si>
  <si>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</si>
  <si>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</si>
  <si>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</si>
  <si>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</si>
  <si>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</si>
  <si>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</si>
  <si>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</si>
  <si>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</si>
  <si>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</si>
  <si>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</si>
  <si>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</si>
  <si>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</si>
  <si>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</si>
  <si>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</si>
  <si>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</si>
  <si>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</si>
  <si>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</si>
  <si>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</si>
  <si>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</si>
  <si>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</si>
  <si>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</si>
  <si>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</si>
  <si>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</si>
  <si>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</si>
  <si>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</si>
  <si>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</si>
  <si>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</si>
  <si>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</si>
  <si>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</si>
  <si>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</si>
  <si>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</si>
  <si>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</si>
  <si>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</si>
  <si>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</si>
  <si>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</si>
  <si>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</si>
  <si>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</si>
  <si>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</si>
  <si>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</si>
  <si>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</si>
  <si>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</si>
  <si>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</si>
  <si>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</si>
  <si>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</si>
  <si>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</si>
  <si>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</si>
  <si>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</si>
  <si>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</si>
  <si>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</si>
  <si>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</si>
  <si>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</si>
  <si>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</si>
  <si>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</si>
  <si>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</si>
  <si>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</si>
  <si>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</si>
  <si>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</si>
  <si>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</si>
  <si>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</si>
  <si>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</si>
  <si>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</si>
  <si>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</si>
  <si>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</si>
  <si>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</si>
  <si>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</si>
  <si>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</si>
  <si>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</si>
  <si>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</si>
  <si>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</si>
  <si>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</si>
  <si>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</si>
  <si>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</si>
  <si>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</si>
  <si>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</si>
  <si>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</si>
  <si>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</si>
  <si>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</si>
  <si>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</si>
  <si>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</si>
  <si>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</si>
  <si>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</si>
  <si>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</si>
  <si>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</si>
  <si>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</si>
  <si>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</si>
  <si>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</si>
  <si>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</si>
  <si>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</si>
  <si>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</si>
  <si>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</si>
  <si>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</si>
  <si>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</si>
  <si>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</si>
  <si>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</si>
  <si>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</si>
  <si>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</si>
  <si>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</si>
  <si>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</si>
  <si>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</si>
  <si>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</si>
  <si>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</si>
  <si>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</si>
  <si>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</si>
  <si>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</si>
  <si>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</si>
  <si>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</si>
  <si>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</si>
  <si>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</si>
  <si>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</si>
  <si>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</si>
  <si>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</si>
  <si>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</si>
  <si>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</si>
  <si>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</si>
  <si>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</si>
  <si>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</si>
  <si>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</si>
  <si>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</si>
  <si>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</si>
  <si>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</si>
  <si>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</si>
  <si>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</si>
  <si>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</si>
  <si>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</si>
  <si>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</si>
  <si>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</si>
  <si>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</si>
  <si>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</si>
  <si>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</si>
  <si>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</si>
  <si>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</si>
  <si>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</si>
  <si>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</si>
  <si>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</si>
  <si>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</si>
  <si>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</si>
  <si>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</si>
  <si>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</si>
  <si>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</si>
  <si>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</si>
  <si>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</si>
  <si>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</si>
  <si>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</si>
  <si>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</si>
  <si>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</si>
  <si>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</si>
  <si>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</si>
  <si>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</si>
  <si>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</si>
  <si>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</si>
  <si>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</si>
  <si>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</si>
  <si>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</si>
  <si>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</si>
  <si>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</si>
  <si>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</si>
  <si>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</si>
  <si>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</si>
  <si>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</si>
  <si>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</si>
  <si>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</si>
  <si>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</si>
  <si>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</si>
  <si>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</si>
  <si>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</si>
  <si>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</si>
  <si>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</si>
  <si>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</si>
  <si>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</si>
  <si>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</si>
  <si>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</si>
  <si>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</si>
  <si>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</si>
  <si>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</si>
  <si>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</si>
  <si>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</si>
  <si>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</si>
  <si>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</si>
  <si>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</si>
  <si>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</si>
  <si>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</si>
  <si>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</si>
  <si>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</si>
  <si>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</si>
  <si>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</si>
  <si>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</si>
  <si>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</si>
  <si>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</si>
  <si>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</si>
  <si>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</si>
  <si>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</si>
  <si>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</si>
  <si>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</si>
  <si>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</si>
  <si>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</si>
  <si>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</si>
  <si>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</si>
  <si>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</si>
  <si>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</si>
  <si>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</si>
  <si>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</si>
  <si>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</si>
  <si>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</si>
  <si>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</si>
  <si>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</si>
  <si>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</si>
  <si>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</si>
  <si>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</si>
  <si>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</si>
  <si>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</si>
  <si>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</si>
  <si>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</si>
  <si>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</si>
  <si>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</si>
  <si>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</si>
  <si>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</si>
  <si>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</si>
  <si>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</si>
  <si>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</si>
  <si>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</si>
  <si>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</si>
  <si>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</si>
  <si>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</si>
  <si>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</si>
  <si>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</si>
  <si>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</si>
  <si>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</si>
  <si>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</si>
  <si>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</si>
  <si>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</si>
  <si>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</si>
  <si>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</si>
  <si>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</si>
  <si>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</si>
  <si>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</si>
  <si>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</si>
  <si>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</si>
  <si>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</si>
  <si>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</si>
  <si>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</si>
  <si>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</si>
  <si>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</si>
  <si>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</si>
  <si>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</si>
  <si>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</si>
  <si>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</si>
  <si>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</si>
  <si>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</si>
  <si>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</si>
  <si>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</si>
  <si>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</si>
  <si>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</si>
  <si>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</si>
  <si>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</si>
  <si>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</si>
  <si>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</si>
  <si>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</si>
  <si>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</si>
  <si>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</si>
  <si>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</si>
  <si>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</si>
  <si>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</si>
  <si>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</si>
  <si>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</si>
  <si>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</si>
  <si>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</si>
  <si>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</si>
  <si>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</si>
  <si>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</si>
  <si>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</si>
  <si>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</si>
  <si>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</si>
  <si>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</si>
  <si>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</si>
  <si>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</si>
  <si>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</si>
  <si>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</si>
  <si>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</si>
  <si>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</si>
  <si>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</si>
  <si>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</si>
  <si>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</si>
  <si>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</si>
  <si>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</si>
  <si>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</si>
  <si>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</si>
  <si>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</si>
  <si>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</si>
  <si>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</si>
  <si>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</si>
  <si>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</si>
  <si>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</si>
  <si>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</si>
  <si>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</si>
  <si>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</si>
  <si>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</si>
  <si>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</si>
  <si>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</si>
  <si>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</si>
  <si>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</si>
  <si>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</si>
  <si>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</si>
  <si>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</si>
  <si>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</si>
  <si>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</si>
  <si>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</si>
  <si>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</si>
  <si>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</si>
  <si>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</si>
  <si>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</si>
  <si>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</si>
  <si>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</si>
  <si>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</si>
  <si>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</si>
  <si>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</si>
  <si>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</si>
  <si>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</si>
  <si>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</si>
  <si>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</si>
  <si>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</si>
  <si>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</si>
  <si>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</si>
  <si>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</si>
  <si>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</si>
  <si>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</si>
  <si>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</si>
  <si>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</si>
  <si>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</si>
  <si>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</si>
  <si>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</si>
  <si>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</si>
  <si>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</si>
  <si>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</si>
  <si>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</si>
  <si>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</si>
  <si>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</si>
  <si>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</si>
  <si>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</si>
  <si>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</si>
  <si>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</si>
  <si>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</si>
  <si>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</si>
  <si>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</si>
  <si>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</si>
  <si>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</si>
  <si>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</si>
  <si>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</si>
  <si>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</si>
  <si>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</si>
  <si>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</si>
  <si>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</si>
  <si>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</si>
  <si>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</si>
  <si>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</si>
  <si>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</si>
  <si>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</si>
  <si>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</si>
  <si>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</si>
  <si>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</si>
  <si>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</si>
  <si>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</si>
  <si>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</si>
  <si>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</si>
  <si>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</si>
  <si>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</si>
  <si>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</si>
  <si>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</si>
  <si>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</si>
  <si>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</si>
  <si>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</si>
  <si>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</si>
  <si>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</si>
  <si>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</si>
  <si>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</si>
  <si>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</si>
  <si>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</si>
  <si>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</si>
  <si>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</si>
  <si>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</si>
  <si>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</si>
  <si>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</si>
  <si>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</si>
  <si>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</si>
  <si>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</si>
  <si>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</si>
  <si>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</si>
  <si>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</si>
  <si>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</si>
  <si>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</si>
  <si>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</si>
  <si>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</si>
  <si>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</si>
  <si>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</si>
  <si>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</si>
  <si>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</si>
  <si>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</si>
  <si>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</si>
  <si>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</si>
  <si>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</si>
  <si>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</si>
  <si>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</si>
  <si>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</si>
  <si>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</si>
  <si>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</si>
  <si>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</si>
  <si>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</si>
  <si>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</si>
  <si>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</si>
  <si>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</si>
  <si>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</si>
  <si>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</si>
  <si>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</si>
  <si>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</si>
  <si>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</si>
  <si>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</si>
  <si>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</si>
  <si>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</si>
  <si>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</si>
  <si>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</si>
  <si>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</si>
  <si>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</si>
  <si>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</si>
  <si>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</si>
  <si>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</si>
  <si>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</si>
  <si>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</si>
  <si>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</si>
  <si>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</si>
  <si>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</si>
  <si>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</si>
  <si>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</si>
  <si>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</si>
  <si>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</si>
  <si>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</si>
  <si>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</si>
  <si>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</si>
  <si>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</si>
  <si>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</si>
  <si>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</si>
  <si>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</si>
  <si>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</si>
  <si>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</si>
  <si>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</si>
  <si>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</si>
  <si>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</si>
  <si>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</si>
  <si>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</si>
  <si>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</si>
  <si>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</si>
  <si>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</si>
  <si>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</si>
  <si>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</si>
  <si>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</si>
  <si>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</si>
  <si>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</si>
  <si>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</si>
  <si>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</si>
  <si>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</si>
  <si>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</si>
  <si>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</si>
  <si>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</si>
  <si>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</si>
  <si>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</si>
  <si>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</si>
  <si>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</si>
  <si>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</si>
  <si>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</si>
  <si>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</si>
  <si>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</si>
  <si>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</si>
  <si>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</si>
  <si>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</si>
  <si>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</si>
  <si>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</si>
  <si>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</si>
  <si>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</si>
  <si>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</si>
  <si>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</si>
  <si>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</si>
  <si>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</si>
  <si>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</si>
  <si>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</si>
  <si>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</si>
  <si>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</si>
  <si>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</si>
  <si>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</si>
  <si>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</si>
  <si>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</si>
  <si>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</si>
  <si>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</si>
  <si>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</si>
  <si>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</si>
  <si>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</si>
  <si>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</si>
  <si>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</si>
  <si>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</si>
  <si>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</si>
  <si>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</si>
  <si>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</si>
  <si>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</si>
  <si>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</si>
  <si>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</si>
  <si>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</si>
  <si>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</si>
  <si>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</si>
  <si>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</si>
  <si>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</si>
  <si>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</si>
  <si>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</si>
  <si>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</si>
  <si>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</si>
  <si>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</si>
  <si>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</si>
  <si>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</si>
  <si>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</si>
  <si>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</si>
  <si>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</si>
  <si>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</si>
  <si>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</si>
  <si>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</si>
  <si>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</si>
  <si>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</si>
  <si>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</si>
  <si>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</si>
  <si>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</si>
  <si>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</si>
  <si>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</si>
  <si>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</si>
  <si>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</si>
  <si>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</si>
  <si>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</si>
  <si>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</si>
  <si>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</si>
  <si>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</si>
  <si>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</si>
  <si>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</si>
  <si>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</si>
  <si>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</si>
  <si>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</si>
  <si>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</si>
  <si>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</si>
  <si>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</si>
  <si>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</si>
  <si>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</si>
  <si>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</si>
  <si>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</si>
  <si>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</si>
  <si>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</si>
  <si>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</si>
  <si>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</si>
  <si>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</si>
  <si>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</si>
  <si>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</si>
  <si>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</si>
  <si>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</si>
  <si>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</si>
  <si>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</si>
  <si>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</si>
  <si>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</si>
  <si>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</si>
  <si>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</si>
  <si>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</si>
  <si>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</si>
  <si>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</si>
  <si>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</si>
  <si>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</si>
  <si>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</si>
  <si>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</si>
  <si>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</si>
  <si>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</si>
  <si>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</si>
  <si>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</si>
  <si>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</si>
  <si>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</si>
  <si>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</si>
  <si>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</si>
  <si>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</si>
  <si>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</si>
  <si>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</si>
  <si>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</si>
  <si>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</si>
  <si>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</si>
  <si>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</si>
  <si>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</si>
  <si>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</si>
  <si>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</si>
  <si>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</si>
  <si>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</si>
  <si>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</si>
  <si>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</si>
  <si>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</si>
  <si>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</si>
  <si>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</si>
  <si>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</si>
  <si>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</si>
  <si>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</si>
  <si>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</si>
  <si>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</si>
  <si>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</si>
  <si>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</si>
  <si>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</si>
  <si>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</si>
  <si>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</si>
  <si>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</si>
  <si>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</si>
  <si>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</si>
  <si>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</si>
  <si>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</si>
  <si>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</si>
  <si>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</si>
  <si>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</si>
  <si>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</si>
  <si>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</si>
  <si>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</si>
  <si>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</si>
  <si>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</si>
  <si>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</si>
  <si>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</si>
  <si>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</si>
  <si>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</si>
  <si>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</si>
  <si>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</si>
  <si>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</si>
  <si>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</si>
  <si>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</si>
  <si>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</si>
  <si>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</si>
  <si>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</si>
  <si>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</si>
  <si>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</si>
  <si>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</si>
  <si>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</si>
  <si>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</si>
  <si>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</si>
  <si>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</si>
  <si>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</si>
  <si>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</si>
  <si>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</si>
  <si>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</si>
  <si>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</si>
  <si>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</si>
  <si>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</si>
  <si>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</si>
  <si>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</si>
  <si>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</si>
  <si>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</si>
  <si>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</si>
  <si>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</si>
  <si>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</si>
  <si>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</si>
  <si>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</si>
  <si>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</si>
  <si>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</si>
  <si>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</si>
  <si>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</si>
  <si>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</si>
  <si>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</si>
  <si>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</si>
  <si>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</si>
  <si>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</si>
  <si>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</si>
  <si>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</si>
  <si>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</si>
  <si>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</si>
  <si>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</si>
  <si>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</si>
  <si>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</si>
  <si>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</si>
  <si>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</si>
  <si>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</si>
  <si>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</si>
  <si>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</si>
  <si>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</si>
  <si>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</si>
  <si>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</si>
  <si>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</si>
  <si>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</si>
  <si>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</si>
  <si>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</si>
  <si>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</si>
  <si>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</si>
  <si>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</si>
  <si>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</si>
  <si>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</si>
  <si>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</si>
  <si>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</si>
  <si>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</si>
  <si>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</si>
  <si>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</si>
  <si>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</si>
  <si>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</si>
  <si>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</si>
  <si>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</si>
  <si>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</si>
  <si>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</si>
  <si>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</si>
  <si>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</si>
  <si>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</si>
  <si>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</si>
  <si>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</si>
  <si>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</si>
  <si>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</si>
  <si>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</si>
  <si>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</si>
  <si>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</si>
  <si>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</si>
  <si>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</si>
  <si>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</si>
  <si>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</si>
  <si>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</si>
  <si>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</si>
  <si>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</si>
  <si>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</si>
  <si>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</si>
  <si>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</si>
  <si>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</si>
  <si>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</si>
  <si>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</si>
  <si>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</si>
  <si>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</si>
  <si>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</si>
  <si>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</si>
  <si>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</si>
  <si>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</si>
  <si>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</si>
  <si>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</si>
  <si>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</si>
  <si>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</si>
  <si>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</si>
  <si>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</si>
  <si>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</si>
  <si>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</si>
  <si>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</si>
  <si>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</si>
  <si>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</si>
  <si>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</si>
  <si>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</si>
  <si>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</si>
  <si>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</si>
  <si>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</si>
  <si>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</si>
  <si>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</si>
  <si>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</si>
  <si>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</si>
  <si>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</si>
  <si>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</si>
  <si>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</si>
  <si>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</si>
  <si>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</si>
  <si>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</si>
  <si>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</si>
  <si>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</si>
  <si>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</si>
  <si>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</si>
  <si>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</si>
  <si>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</si>
  <si>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</si>
  <si>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</si>
  <si>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</si>
  <si>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</si>
  <si>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</si>
  <si>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</si>
  <si>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</si>
  <si>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</si>
  <si>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</si>
  <si>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</si>
  <si>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</si>
  <si>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</si>
  <si>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</si>
  <si>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</si>
  <si>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</si>
  <si>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</si>
  <si>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</si>
  <si>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</si>
  <si>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</si>
  <si>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</si>
  <si>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</si>
  <si>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</si>
  <si>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</si>
  <si>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</si>
  <si>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</si>
  <si>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</si>
  <si>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</si>
  <si>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</si>
  <si>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</si>
  <si>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</si>
  <si>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</si>
  <si>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</si>
  <si>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</si>
  <si>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</si>
  <si>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</si>
  <si>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</si>
  <si>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</si>
  <si>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</si>
  <si>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</si>
  <si>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</si>
  <si>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</si>
  <si>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</si>
  <si>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</si>
  <si>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</si>
  <si>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</si>
  <si>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</si>
  <si>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</si>
  <si>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</si>
  <si>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</si>
  <si>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</si>
  <si>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</si>
  <si>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</si>
  <si>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</si>
  <si>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</si>
  <si>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</si>
  <si>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</si>
  <si>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</si>
  <si>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</si>
  <si>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</si>
  <si>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</si>
  <si>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</si>
  <si>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</si>
  <si>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</si>
  <si>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</si>
  <si>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</si>
  <si>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</si>
  <si>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</si>
  <si>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</si>
  <si>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</si>
  <si>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</si>
  <si>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</si>
  <si>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</si>
  <si>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</si>
  <si>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</si>
  <si>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</si>
  <si>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</si>
  <si>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</si>
  <si>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</si>
  <si>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</si>
  <si>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</si>
  <si>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</si>
  <si>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</si>
  <si>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</si>
  <si>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</si>
  <si>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</si>
  <si>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</si>
  <si>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</si>
  <si>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</si>
  <si>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</si>
  <si>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</si>
  <si>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</si>
  <si>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</si>
  <si>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</si>
  <si>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</si>
  <si>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</si>
  <si>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</si>
  <si>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</si>
  <si>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</si>
  <si>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</si>
  <si>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</si>
  <si>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</si>
  <si>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</si>
  <si>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</si>
  <si>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</si>
  <si>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</si>
  <si>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</si>
  <si>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</si>
  <si>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</si>
  <si>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</si>
  <si>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</si>
  <si>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</si>
  <si>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</si>
  <si>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</si>
  <si>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</si>
  <si>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</si>
  <si>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</si>
  <si>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</si>
  <si>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</si>
  <si>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</si>
  <si>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</si>
  <si>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</si>
  <si>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</si>
  <si>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</si>
  <si>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</si>
  <si>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</si>
  <si>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</si>
  <si>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</si>
  <si>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</si>
  <si>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</si>
  <si>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</si>
  <si>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</si>
  <si>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</si>
  <si>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</si>
  <si>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</si>
  <si>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</si>
  <si>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</si>
  <si>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</si>
  <si>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</si>
  <si>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</si>
  <si>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</si>
  <si>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</si>
  <si>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</si>
  <si>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</si>
  <si>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</si>
  <si>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</si>
  <si>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</si>
  <si>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</si>
  <si>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</si>
  <si>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</si>
  <si>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</si>
  <si>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</si>
  <si>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</si>
  <si>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</si>
  <si>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</si>
  <si>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</si>
  <si>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</si>
  <si>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</si>
  <si>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</si>
  <si>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</si>
  <si>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</si>
  <si>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</si>
  <si>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</si>
  <si>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</si>
  <si>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</si>
  <si>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</si>
  <si>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</si>
  <si>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</si>
  <si>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</si>
  <si>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</si>
  <si>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</si>
  <si>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</si>
  <si>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</si>
  <si>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</si>
  <si>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</si>
  <si>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</si>
  <si>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</si>
  <si>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</si>
  <si>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</si>
  <si>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</si>
  <si>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</si>
  <si>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</si>
  <si>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</si>
  <si>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</si>
  <si>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</si>
  <si>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</si>
  <si>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</si>
  <si>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</si>
  <si>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</si>
  <si>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</si>
  <si>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</si>
  <si>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</si>
  <si>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</si>
  <si>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</si>
  <si>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</si>
  <si>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</si>
  <si>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</si>
  <si>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</si>
  <si>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</si>
  <si>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</si>
  <si>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</si>
  <si>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</si>
  <si>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</si>
  <si>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</si>
  <si>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</si>
  <si>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</si>
  <si>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</si>
  <si>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</si>
  <si>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</si>
  <si>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</si>
  <si>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</si>
  <si>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</si>
  <si>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</si>
  <si>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</si>
  <si>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</si>
  <si>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</si>
  <si>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</si>
  <si>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</si>
  <si>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</si>
  <si>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</si>
  <si>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</si>
  <si>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</si>
  <si>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</si>
  <si>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</si>
  <si>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</si>
  <si>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</si>
  <si>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</si>
  <si>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</si>
  <si>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</si>
  <si>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</si>
  <si>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</si>
  <si>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</si>
  <si>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</si>
  <si>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</si>
  <si>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</si>
  <si>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</si>
  <si>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</si>
  <si>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</si>
  <si>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</si>
  <si>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</si>
  <si>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</si>
  <si>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</si>
  <si>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</si>
  <si>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</si>
  <si>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</si>
  <si>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</si>
  <si>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</si>
  <si>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</si>
  <si>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</si>
  <si>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</si>
  <si>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</si>
  <si>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</si>
  <si>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</si>
  <si>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</si>
  <si>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</si>
  <si>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</si>
  <si>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</si>
  <si>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</si>
  <si>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</si>
  <si>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</si>
  <si>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</si>
  <si>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</si>
  <si>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</si>
  <si>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</si>
  <si>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</si>
  <si>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</si>
  <si>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</si>
  <si>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</si>
  <si>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</si>
  <si>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</si>
  <si>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</si>
  <si>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</si>
  <si>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</si>
  <si>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</si>
  <si>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</si>
  <si>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</si>
  <si>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</si>
  <si>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</si>
  <si>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</si>
  <si>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</si>
  <si>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</si>
  <si>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</si>
  <si>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</si>
  <si>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</si>
  <si>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</si>
  <si>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</si>
  <si>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</si>
  <si>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</si>
  <si>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</si>
  <si>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</si>
  <si>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</si>
  <si>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</si>
  <si>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</si>
  <si>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</si>
  <si>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</si>
  <si>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</si>
  <si>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</si>
  <si>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</si>
  <si>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</si>
  <si>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</si>
  <si>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</si>
  <si>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</si>
  <si>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</si>
  <si>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</si>
  <si>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</si>
  <si>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</si>
  <si>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</si>
  <si>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</si>
  <si>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</si>
  <si>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</si>
  <si>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</si>
  <si>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</si>
  <si>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</si>
  <si>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</si>
  <si>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</si>
  <si>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</si>
  <si>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</si>
  <si>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</si>
  <si>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</si>
  <si>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</si>
  <si>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</si>
  <si>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</si>
  <si>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</si>
  <si>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</si>
  <si>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</si>
  <si>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</si>
  <si>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</si>
  <si>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</si>
  <si>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</si>
  <si>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</si>
  <si>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</si>
  <si>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</si>
  <si>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</si>
  <si>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</si>
  <si>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</si>
  <si>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</si>
  <si>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</si>
  <si>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</si>
  <si>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</si>
  <si>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</si>
  <si>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</si>
  <si>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</si>
  <si>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</si>
  <si>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</si>
  <si>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</si>
  <si>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</si>
  <si>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</si>
  <si>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</si>
  <si>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</si>
  <si>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</si>
  <si>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</si>
  <si>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</si>
  <si>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</si>
  <si>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</si>
  <si>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</si>
  <si>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</si>
  <si>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</si>
  <si>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</si>
  <si>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</si>
  <si>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</si>
  <si>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</si>
  <si>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</si>
  <si>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</si>
  <si>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</si>
  <si>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</si>
  <si>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</si>
  <si>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</si>
  <si>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</si>
  <si>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</si>
  <si>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</si>
  <si>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</si>
  <si>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</si>
  <si>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</si>
  <si>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</si>
  <si>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</si>
  <si>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</si>
  <si>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</si>
  <si>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</si>
  <si>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</si>
  <si>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</si>
  <si>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</si>
  <si>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</si>
  <si>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</si>
  <si>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</si>
  <si>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</si>
  <si>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</si>
  <si>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</si>
  <si>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</si>
  <si>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</si>
  <si>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</si>
  <si>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</si>
  <si>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</si>
  <si>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</si>
  <si>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</si>
  <si>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</si>
  <si>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</si>
  <si>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</si>
  <si>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</si>
  <si>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</si>
  <si>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</si>
  <si>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</si>
  <si>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</si>
  <si>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</si>
  <si>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</si>
  <si>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</si>
  <si>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</si>
  <si>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</si>
  <si>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</si>
  <si>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</si>
  <si>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</si>
  <si>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</si>
  <si>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</si>
  <si>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</si>
  <si>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</si>
  <si>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</si>
  <si>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</si>
  <si>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</si>
  <si>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</si>
  <si>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</si>
  <si>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</si>
  <si>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</si>
  <si>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</si>
  <si>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</si>
  <si>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</si>
  <si>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</si>
  <si>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</si>
  <si>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</si>
  <si>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</si>
  <si>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</si>
  <si>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</si>
  <si>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</si>
  <si>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</si>
  <si>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</si>
  <si>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</si>
  <si>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</si>
  <si>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</si>
  <si>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</si>
  <si>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</si>
  <si>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</si>
  <si>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</si>
  <si>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</si>
  <si>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</si>
  <si>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</si>
  <si>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</si>
  <si>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</si>
  <si>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</si>
  <si>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</si>
  <si>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</si>
  <si>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</si>
  <si>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</si>
  <si>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</si>
  <si>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</si>
  <si>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</si>
  <si>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</si>
  <si>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</si>
  <si>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</si>
  <si>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</si>
  <si>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</si>
  <si>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</si>
  <si>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</si>
  <si>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</si>
  <si>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</si>
  <si>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</si>
  <si>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</si>
  <si>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</si>
  <si>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</si>
  <si>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</si>
  <si>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</si>
  <si>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</si>
  <si>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</si>
  <si>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</si>
  <si>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</si>
  <si>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</si>
  <si>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</si>
  <si>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</si>
  <si>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</si>
  <si>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</si>
  <si>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</si>
  <si>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</si>
  <si>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</si>
  <si>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</si>
  <si>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</si>
  <si>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</si>
  <si>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</si>
  <si>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</si>
  <si>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</si>
  <si>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</si>
  <si>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</si>
  <si>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</si>
  <si>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</si>
  <si>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</si>
  <si>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</si>
  <si>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</si>
  <si>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</si>
  <si>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</si>
  <si>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</si>
  <si>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</si>
  <si>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</si>
  <si>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</si>
  <si>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</si>
  <si>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</si>
  <si>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</si>
  <si>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</si>
  <si>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</si>
  <si>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</si>
  <si>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</si>
  <si>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</si>
  <si>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</si>
  <si>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</si>
  <si>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</si>
  <si>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</si>
  <si>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</si>
  <si>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</si>
  <si>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</si>
  <si>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</si>
  <si>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</si>
  <si>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</si>
  <si>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</si>
  <si>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</si>
  <si>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</si>
  <si>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</si>
  <si>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</si>
  <si>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</si>
  <si>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</si>
  <si>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</si>
  <si>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</si>
  <si>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</si>
  <si>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</si>
  <si>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</si>
  <si>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</si>
  <si>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</si>
  <si>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</si>
  <si>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</si>
  <si>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</si>
  <si>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</si>
  <si>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</si>
  <si>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</si>
  <si>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</si>
  <si>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</si>
  <si>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</si>
  <si>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</si>
  <si>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</si>
  <si>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</si>
  <si>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</si>
  <si>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</si>
  <si>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</si>
  <si>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</si>
  <si>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</si>
  <si>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</si>
  <si>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</si>
  <si>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</si>
  <si>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</si>
  <si>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</si>
  <si>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</si>
  <si>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</si>
  <si>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</si>
  <si>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</si>
  <si>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</si>
  <si>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</si>
  <si>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</si>
  <si>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</si>
  <si>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</si>
  <si>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</si>
  <si>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</si>
  <si>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</si>
  <si>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</si>
  <si>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</si>
  <si>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</si>
  <si>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</si>
  <si>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</si>
  <si>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</si>
  <si>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</si>
  <si>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</si>
  <si>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</si>
  <si>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</si>
  <si>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</si>
  <si>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</si>
  <si>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</si>
  <si>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</si>
  <si>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</si>
  <si>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</si>
  <si>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</si>
  <si>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</si>
  <si>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</si>
  <si>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</si>
  <si>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</si>
  <si>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</si>
  <si>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</si>
  <si>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</si>
  <si>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</si>
  <si>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</si>
  <si>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</si>
  <si>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</si>
  <si>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</si>
  <si>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</si>
  <si>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</si>
  <si>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</si>
  <si>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</si>
  <si>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</si>
  <si>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</si>
  <si>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</si>
  <si>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</si>
  <si>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</si>
  <si>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</si>
  <si>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</si>
  <si>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</si>
  <si>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</si>
  <si>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</si>
  <si>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</si>
  <si>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</si>
  <si>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</si>
  <si>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</si>
  <si>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</si>
  <si>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</si>
  <si>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</si>
  <si>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</si>
  <si>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</si>
  <si>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</si>
  <si>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</si>
  <si>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</si>
  <si>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</si>
  <si>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</si>
  <si>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</si>
  <si>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</si>
  <si>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</si>
  <si>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</si>
  <si>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</si>
  <si>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</si>
  <si>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</si>
  <si>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</si>
  <si>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</si>
  <si>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</si>
  <si>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</si>
  <si>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</si>
  <si>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</si>
  <si>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</si>
  <si>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</si>
  <si>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</si>
  <si>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</si>
  <si>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</si>
  <si>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</si>
  <si>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</si>
  <si>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</si>
  <si>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</si>
  <si>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</si>
  <si>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</si>
  <si>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</si>
  <si>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</si>
  <si>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</si>
  <si>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</si>
  <si>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</si>
  <si>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</si>
  <si>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</si>
  <si>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</si>
  <si>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</si>
  <si>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</si>
  <si>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</si>
  <si>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</si>
  <si>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</si>
  <si>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</si>
  <si>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</si>
  <si>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</si>
  <si>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</si>
  <si>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</si>
  <si>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</si>
  <si>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</si>
  <si>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</si>
  <si>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</si>
  <si>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</si>
  <si>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</si>
  <si>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</si>
  <si>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</si>
  <si>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</si>
  <si>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</si>
  <si>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</si>
  <si>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</si>
  <si>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</si>
  <si>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</si>
  <si>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</si>
  <si>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</si>
  <si>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</si>
  <si>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</si>
  <si>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</si>
  <si>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</si>
  <si>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</si>
  <si>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</si>
  <si>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</si>
  <si>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</si>
  <si>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</si>
  <si>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</si>
  <si>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</si>
  <si>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</si>
  <si>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</si>
  <si>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</si>
  <si>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</si>
  <si>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</si>
  <si>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</si>
  <si>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</si>
  <si>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</si>
  <si>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</si>
  <si>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</si>
  <si>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</si>
  <si>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</si>
  <si>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</si>
  <si>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</si>
  <si>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</si>
  <si>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</si>
  <si>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</si>
  <si>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</si>
  <si>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</si>
  <si>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</si>
  <si>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</si>
  <si>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</si>
  <si>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</si>
  <si>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</si>
  <si>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</si>
  <si>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</si>
  <si>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</si>
  <si>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</si>
  <si>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</si>
  <si>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</si>
  <si>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</si>
  <si>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</si>
  <si>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</si>
  <si>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</si>
  <si>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</si>
  <si>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</si>
  <si>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</si>
  <si>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</si>
  <si>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</si>
  <si>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</si>
  <si>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</si>
  <si>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</si>
  <si>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</si>
  <si>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</si>
  <si>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</si>
  <si>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</si>
  <si>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</si>
  <si>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</si>
  <si>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</si>
  <si>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</si>
  <si>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</si>
  <si>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</si>
  <si>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</si>
  <si>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</si>
  <si>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</si>
  <si>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</si>
  <si>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</si>
  <si>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</si>
  <si>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</si>
  <si>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</si>
  <si>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</si>
  <si>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</si>
  <si>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</si>
  <si>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</si>
  <si>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</si>
  <si>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</si>
  <si>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</si>
  <si>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</si>
  <si>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</si>
  <si>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</si>
  <si>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</si>
  <si>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</si>
  <si>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</si>
  <si>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</si>
  <si>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</si>
  <si>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</si>
  <si>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</si>
  <si>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</si>
  <si>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</si>
  <si>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</si>
  <si>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</si>
  <si>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</si>
  <si>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</si>
  <si>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</si>
  <si>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</si>
  <si>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</si>
  <si>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</si>
  <si>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</si>
  <si>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</si>
  <si>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</si>
  <si>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</si>
  <si>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</si>
  <si>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</si>
  <si>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</si>
  <si>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</si>
  <si>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</si>
  <si>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</si>
  <si>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</si>
  <si>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</si>
  <si>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</si>
  <si>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</si>
  <si>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</si>
  <si>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</si>
  <si>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</si>
  <si>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</si>
  <si>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</si>
  <si>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</si>
  <si>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</si>
  <si>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</si>
  <si>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</si>
  <si>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</si>
  <si>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</si>
  <si>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</si>
  <si>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</si>
  <si>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</si>
  <si>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</si>
  <si>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</si>
  <si>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</si>
  <si>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</si>
  <si>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</si>
  <si>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</si>
  <si>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</si>
  <si>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</si>
  <si>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</si>
  <si>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</si>
  <si>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</si>
  <si>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</si>
  <si>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</si>
  <si>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</si>
  <si>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</si>
  <si>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</si>
  <si>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</si>
  <si>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</si>
  <si>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</si>
  <si>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</si>
  <si>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</si>
  <si>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</si>
  <si>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</si>
  <si>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</si>
  <si>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</si>
  <si>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</si>
  <si>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</si>
  <si>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</si>
  <si>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</si>
  <si>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</si>
  <si>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</si>
  <si>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</si>
  <si>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</si>
  <si>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</si>
  <si>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</si>
  <si>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</si>
  <si>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</si>
  <si>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</si>
  <si>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</si>
  <si>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</si>
  <si>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</si>
  <si>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</si>
  <si>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</si>
  <si>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</si>
  <si>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</si>
  <si>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</si>
  <si>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</si>
  <si>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</si>
  <si>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</si>
  <si>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</si>
  <si>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</si>
  <si>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</si>
  <si>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</si>
  <si>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</si>
  <si>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</si>
  <si>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</si>
  <si>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</si>
  <si>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</si>
  <si>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</si>
  <si>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</si>
  <si>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</si>
  <si>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</si>
  <si>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</si>
  <si>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</si>
  <si>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</si>
  <si>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</si>
  <si>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</si>
  <si>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</si>
  <si>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</si>
  <si>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</si>
  <si>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</si>
  <si>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</si>
  <si>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</si>
  <si>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</si>
  <si>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</si>
  <si>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</si>
  <si>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</si>
  <si>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</si>
  <si>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</si>
  <si>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</si>
  <si>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</si>
  <si>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</si>
  <si>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</si>
  <si>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</si>
  <si>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</si>
  <si>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</si>
  <si>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</si>
  <si>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</si>
  <si>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</si>
  <si>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</si>
  <si>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</si>
  <si>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</si>
  <si>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</si>
  <si>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</si>
  <si>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</si>
  <si>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</si>
  <si>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</si>
  <si>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</si>
  <si>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</si>
  <si>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</si>
  <si>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</si>
  <si>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</si>
  <si>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</si>
  <si>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</si>
  <si>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</si>
  <si>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</si>
  <si>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</si>
  <si>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</si>
  <si>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</si>
  <si>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</si>
  <si>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</si>
  <si>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</si>
  <si>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</si>
  <si>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</si>
  <si>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</si>
  <si>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</si>
  <si>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</si>
  <si>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</si>
  <si>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</si>
  <si>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</si>
  <si>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</si>
  <si>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</si>
  <si>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</si>
  <si>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</si>
  <si>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</si>
  <si>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</si>
  <si>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</si>
  <si>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</si>
  <si>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</si>
  <si>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</si>
  <si>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</si>
  <si>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</si>
  <si>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</si>
  <si>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</si>
  <si>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</si>
  <si>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</si>
  <si>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</si>
  <si>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</si>
  <si>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</si>
  <si>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</si>
  <si>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</si>
  <si>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</si>
  <si>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</si>
  <si>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</si>
  <si>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</si>
  <si>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</si>
  <si>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</si>
  <si>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</si>
  <si>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</si>
  <si>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</si>
  <si>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</si>
  <si>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</si>
  <si>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</si>
  <si>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</si>
  <si>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</si>
  <si>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</si>
  <si>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</si>
  <si>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</si>
  <si>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</si>
  <si>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</si>
  <si>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</si>
  <si>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</si>
  <si>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</si>
  <si>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</si>
  <si>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</si>
  <si>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</si>
  <si>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</si>
  <si>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</si>
  <si>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</si>
  <si>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</si>
  <si>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</si>
  <si>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</si>
  <si>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</si>
  <si>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</si>
  <si>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</si>
  <si>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</si>
  <si>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</si>
  <si>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</si>
  <si>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</si>
  <si>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</si>
  <si>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</si>
  <si>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</si>
  <si>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</si>
  <si>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</si>
  <si>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</si>
  <si>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</si>
  <si>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</si>
  <si>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</si>
  <si>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</si>
  <si>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</si>
  <si>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</si>
  <si>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</si>
  <si>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</si>
  <si>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</si>
  <si>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</si>
  <si>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</si>
  <si>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</si>
  <si>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</si>
  <si>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</si>
  <si>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</si>
  <si>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</si>
  <si>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</si>
  <si>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</si>
  <si>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</si>
  <si>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</si>
  <si>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</si>
  <si>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</si>
  <si>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</si>
  <si>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</si>
  <si>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</si>
  <si>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</si>
  <si>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</si>
  <si>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</si>
  <si>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</si>
  <si>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</si>
  <si>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</si>
  <si>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</si>
  <si>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</si>
  <si>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</si>
  <si>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</si>
  <si>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</si>
  <si>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</si>
  <si>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</si>
  <si>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</si>
  <si>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</si>
  <si>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</si>
  <si>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</si>
  <si>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</si>
  <si>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</si>
  <si>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</si>
  <si>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</si>
  <si>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</si>
  <si>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</si>
  <si>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</si>
  <si>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</si>
  <si>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</si>
  <si>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</si>
  <si>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</si>
  <si>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</si>
  <si>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</si>
  <si>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</si>
  <si>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</si>
  <si>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</si>
  <si>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</si>
  <si>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</si>
  <si>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</si>
  <si>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</si>
  <si>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</si>
  <si>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</si>
  <si>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</si>
  <si>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</si>
  <si>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</si>
  <si>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</si>
  <si>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</si>
  <si>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</si>
  <si>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</si>
  <si>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</si>
  <si>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</si>
  <si>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</si>
  <si>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</si>
  <si>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</si>
  <si>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</si>
  <si>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</si>
  <si>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</si>
  <si>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</si>
  <si>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</si>
  <si>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</si>
  <si>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</si>
  <si>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</si>
  <si>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</si>
  <si>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</si>
  <si>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</si>
  <si>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</si>
  <si>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</si>
  <si>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</si>
  <si>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</si>
  <si>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</si>
  <si>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</si>
  <si>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</si>
  <si>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</si>
  <si>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</si>
  <si>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</si>
  <si>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</si>
  <si>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</si>
  <si>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</si>
  <si>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</si>
  <si>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</si>
  <si>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</si>
  <si>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</si>
  <si>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</si>
  <si>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</si>
  <si>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</si>
  <si>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</si>
  <si>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</si>
  <si>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</si>
  <si>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</si>
  <si>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</si>
  <si>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</si>
  <si>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</si>
  <si>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</si>
  <si>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</si>
  <si>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</si>
  <si>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</si>
  <si>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</si>
  <si>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</si>
  <si>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</si>
  <si>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</si>
  <si>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</si>
  <si>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</si>
  <si>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</si>
  <si>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</si>
  <si>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</si>
  <si>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</si>
  <si>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</si>
  <si>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</si>
  <si>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</si>
  <si>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</si>
  <si>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</si>
  <si>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</si>
  <si>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</si>
  <si>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</si>
  <si>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</si>
  <si>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</si>
  <si>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</si>
  <si>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</si>
  <si>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</si>
  <si>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</si>
  <si>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</si>
  <si>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</si>
  <si>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</si>
  <si>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</si>
  <si>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</si>
  <si>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</si>
  <si>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</si>
  <si>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</si>
  <si>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</si>
  <si>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</si>
  <si>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</si>
  <si>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</si>
  <si>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</si>
  <si>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</si>
  <si>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</si>
  <si>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</si>
  <si>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</si>
  <si>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</si>
  <si>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</si>
  <si>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</si>
  <si>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</si>
  <si>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</si>
  <si>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</si>
  <si>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</si>
  <si>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</si>
  <si>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</si>
  <si>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</si>
  <si>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</si>
  <si>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</si>
  <si>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</si>
  <si>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</si>
  <si>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</si>
  <si>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</si>
  <si>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</si>
  <si>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</si>
  <si>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</si>
  <si>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</si>
  <si>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</si>
  <si>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</si>
  <si>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</si>
  <si>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</si>
  <si>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</si>
  <si>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</si>
  <si>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</si>
  <si>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</si>
  <si>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</si>
  <si>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</si>
  <si>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</si>
  <si>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</si>
  <si>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</si>
  <si>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</si>
  <si>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</si>
  <si>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</si>
  <si>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</si>
  <si>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</si>
  <si>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</si>
  <si>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</si>
  <si>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</si>
  <si>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</si>
  <si>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</si>
  <si>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</si>
  <si>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</si>
  <si>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</si>
  <si>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</si>
  <si>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</si>
  <si>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</si>
  <si>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</si>
  <si>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</si>
  <si>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</si>
  <si>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</si>
  <si>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</si>
  <si>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</si>
  <si>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</si>
  <si>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</si>
  <si>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</si>
  <si>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</si>
  <si>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</si>
  <si>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</si>
  <si>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</si>
  <si>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</si>
  <si>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</si>
  <si>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</si>
  <si>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</si>
  <si>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</si>
  <si>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</si>
  <si>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</si>
  <si>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</si>
  <si>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</si>
  <si>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</si>
  <si>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</si>
  <si>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</si>
  <si>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</si>
  <si>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</si>
  <si>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</si>
  <si>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</si>
  <si>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</si>
  <si>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</si>
  <si>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</si>
  <si>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</si>
  <si>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</si>
  <si>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</si>
  <si>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</si>
  <si>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</si>
  <si>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</si>
  <si>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</si>
  <si>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</si>
  <si>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</si>
  <si>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</si>
  <si>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</si>
  <si>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</si>
  <si>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</si>
  <si>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</si>
  <si>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</si>
  <si>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</si>
  <si>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</si>
  <si>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</si>
  <si>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</si>
  <si>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</si>
  <si>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</si>
  <si>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</si>
  <si>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</si>
  <si>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</si>
  <si>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</si>
  <si>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</si>
  <si>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</si>
  <si>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</si>
  <si>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</si>
  <si>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</si>
  <si>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</si>
  <si>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</si>
  <si>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</si>
  <si>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</si>
  <si>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</si>
  <si>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</si>
  <si>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</si>
  <si>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</si>
  <si>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</si>
  <si>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</si>
  <si>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</si>
  <si>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</si>
  <si>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</si>
  <si>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</si>
  <si>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</si>
  <si>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</si>
  <si>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</si>
  <si>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</si>
  <si>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</si>
  <si>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</si>
  <si>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</si>
  <si>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</si>
  <si>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</si>
  <si>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</si>
  <si>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</si>
  <si>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</si>
  <si>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</si>
  <si>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</si>
  <si>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</si>
  <si>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</si>
  <si>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</si>
  <si>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</si>
  <si>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</si>
  <si>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</si>
  <si>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</si>
  <si>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</si>
  <si>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</si>
  <si>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</si>
  <si>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</si>
  <si>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</si>
  <si>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</si>
  <si>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</si>
  <si>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</si>
  <si>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</si>
  <si>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</si>
  <si>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</si>
  <si>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</si>
  <si>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</si>
  <si>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</si>
  <si>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</si>
  <si>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</si>
  <si>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</si>
  <si>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</si>
  <si>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</si>
  <si>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</si>
  <si>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</si>
  <si>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</si>
  <si>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</si>
  <si>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</si>
  <si>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</si>
  <si>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</si>
  <si>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</si>
  <si>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</si>
  <si>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</si>
  <si>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</si>
  <si>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</si>
  <si>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</si>
  <si>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</si>
  <si>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</si>
  <si>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</si>
  <si>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</si>
  <si>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</si>
  <si>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</si>
  <si>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</si>
  <si>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</si>
  <si>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</si>
  <si>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</si>
  <si>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</si>
  <si>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</si>
  <si>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</si>
  <si>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</si>
  <si>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</si>
  <si>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</si>
  <si>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</si>
  <si>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</si>
  <si>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</si>
  <si>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</si>
  <si>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</si>
  <si>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</si>
  <si>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</si>
  <si>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</si>
  <si>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</si>
  <si>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</si>
  <si>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</si>
  <si>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</si>
  <si>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</si>
  <si>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</si>
  <si>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</si>
  <si>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</si>
  <si>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</si>
  <si>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</si>
  <si>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</si>
  <si>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</si>
  <si>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</si>
  <si>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</si>
  <si>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</si>
  <si>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</si>
  <si>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</si>
  <si>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</si>
  <si>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</si>
  <si>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</si>
  <si>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</si>
  <si>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</si>
  <si>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</si>
  <si>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</si>
  <si>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</si>
  <si>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</si>
  <si>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</si>
  <si>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</si>
  <si>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</si>
  <si>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</si>
  <si>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</si>
  <si>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</si>
  <si>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</si>
  <si>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</si>
  <si>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</si>
  <si>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</si>
  <si>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</si>
  <si>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</si>
  <si>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</si>
  <si>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</si>
  <si>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</si>
  <si>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</si>
  <si>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</si>
  <si>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</si>
  <si>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</si>
  <si>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</si>
  <si>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</si>
  <si>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</si>
  <si>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</si>
  <si>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</si>
  <si>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</si>
  <si>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</si>
  <si>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</si>
  <si>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</si>
  <si>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</si>
  <si>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</si>
  <si>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</si>
  <si>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</si>
  <si>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</si>
  <si>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</si>
  <si>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</si>
  <si>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</si>
  <si>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</si>
  <si>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</si>
  <si>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</si>
  <si>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</si>
  <si>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</si>
  <si>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</si>
  <si>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</si>
  <si>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</si>
  <si>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</si>
  <si>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</si>
  <si>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</si>
  <si>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</si>
  <si>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</si>
  <si>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</si>
  <si>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</si>
  <si>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</si>
  <si>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</si>
  <si>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</si>
  <si>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</si>
  <si>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</si>
  <si>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</si>
  <si>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</si>
  <si>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</si>
  <si>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</si>
  <si>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</si>
  <si>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</si>
  <si>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</si>
  <si>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</si>
  <si>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</si>
  <si>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</si>
  <si>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</si>
  <si>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</si>
  <si>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</si>
  <si>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</si>
  <si>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</si>
  <si>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</si>
  <si>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</si>
  <si>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</si>
  <si>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</si>
  <si>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</si>
  <si>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</si>
  <si>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</si>
  <si>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</si>
  <si>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</si>
  <si>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</si>
  <si>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</si>
  <si>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</si>
  <si>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</si>
  <si>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</si>
  <si>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</si>
  <si>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</si>
  <si>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</si>
  <si>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</si>
  <si>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</si>
  <si>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</si>
  <si>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</si>
  <si>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</si>
  <si>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</si>
  <si>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</si>
  <si>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</si>
  <si>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</si>
  <si>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</si>
  <si>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</si>
  <si>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</si>
  <si>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</si>
  <si>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</si>
  <si>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</si>
  <si>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</si>
  <si>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</si>
  <si>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</si>
  <si>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</si>
  <si>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</si>
  <si>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</si>
  <si>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</si>
  <si>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</si>
  <si>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</si>
  <si>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</si>
  <si>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</si>
  <si>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</si>
  <si>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</si>
  <si>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</si>
  <si>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</si>
  <si>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</si>
  <si>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</si>
  <si>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</si>
  <si>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</si>
  <si>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</si>
  <si>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</si>
  <si>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</si>
  <si>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</si>
  <si>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</si>
  <si>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</si>
  <si>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</si>
  <si>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</si>
  <si>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</si>
  <si>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</si>
  <si>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</si>
  <si>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</si>
  <si>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</si>
  <si>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</si>
  <si>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</si>
  <si>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</si>
  <si>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</si>
  <si>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</si>
  <si>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</si>
  <si>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</si>
  <si>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</si>
  <si>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</si>
  <si>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</si>
  <si>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</si>
  <si>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</si>
  <si>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</si>
  <si>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</si>
  <si>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</si>
  <si>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</si>
  <si>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</si>
  <si>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</si>
  <si>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</si>
  <si>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</si>
  <si>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</si>
  <si>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</si>
  <si>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</si>
  <si>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</si>
  <si>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</si>
  <si>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</si>
  <si>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</si>
  <si>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</si>
  <si>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</si>
  <si>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</si>
  <si>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</si>
  <si>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</si>
  <si>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</si>
  <si>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</si>
  <si>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</si>
  <si>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</si>
  <si>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</si>
  <si>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</si>
  <si>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</si>
  <si>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</si>
  <si>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</si>
  <si>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</si>
  <si>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</si>
  <si>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</si>
  <si>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</si>
  <si>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</si>
  <si>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</si>
  <si>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</si>
  <si>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</si>
  <si>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</si>
  <si>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</si>
  <si>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</si>
  <si>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</si>
  <si>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</si>
  <si>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</si>
  <si>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</si>
  <si>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</si>
  <si>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</si>
  <si>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</si>
  <si>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</si>
  <si>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</si>
  <si>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</si>
  <si>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</si>
  <si>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</si>
  <si>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</si>
  <si>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</si>
  <si>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</si>
  <si>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</si>
  <si>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</si>
  <si>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</si>
  <si>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</si>
  <si>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</si>
  <si>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</si>
  <si>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</si>
  <si>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</si>
  <si>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</si>
  <si>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</si>
  <si>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</si>
  <si>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</si>
  <si>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</si>
  <si>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</si>
  <si>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</si>
  <si>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</si>
  <si>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</si>
  <si>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</si>
  <si>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</si>
  <si>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</si>
  <si>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</si>
  <si>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</si>
  <si>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</si>
  <si>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</si>
  <si>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</si>
  <si>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</si>
  <si>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</si>
  <si>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</si>
  <si>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</si>
  <si>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</si>
  <si>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</si>
  <si>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</si>
  <si>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</si>
  <si>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</si>
  <si>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</si>
  <si>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</si>
  <si>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</si>
  <si>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</si>
  <si>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</si>
  <si>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</si>
  <si>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</si>
  <si>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</si>
  <si>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</si>
  <si>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</si>
  <si>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</si>
  <si>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</si>
  <si>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</si>
  <si>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</si>
  <si>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</si>
  <si>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</si>
  <si>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</si>
  <si>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</si>
  <si>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</si>
  <si>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</si>
  <si>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</si>
  <si>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</si>
  <si>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</si>
  <si>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</si>
  <si>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</si>
  <si>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</si>
  <si>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</si>
  <si>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</si>
  <si>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</si>
  <si>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</si>
  <si>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</si>
  <si>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</si>
  <si>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</si>
  <si>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</si>
  <si>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</si>
  <si>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</si>
  <si>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</si>
  <si>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</si>
  <si>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</si>
  <si>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</si>
  <si>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</si>
  <si>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</si>
  <si>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</si>
  <si>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</si>
  <si>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</si>
  <si>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</si>
  <si>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</si>
  <si>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</si>
  <si>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</si>
  <si>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</si>
  <si>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</si>
  <si>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</si>
  <si>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</si>
  <si>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</si>
  <si>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</si>
  <si>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</si>
  <si>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</si>
  <si>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</si>
  <si>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</si>
  <si>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</si>
  <si>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</si>
  <si>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</si>
  <si>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</si>
  <si>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</si>
  <si>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</si>
  <si>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</si>
  <si>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</si>
  <si>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</si>
  <si>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</si>
  <si>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</si>
  <si>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</si>
  <si>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</si>
  <si>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</si>
  <si>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</si>
  <si>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</si>
  <si>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</si>
  <si>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</si>
  <si>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</si>
  <si>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</si>
  <si>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</si>
  <si>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</si>
  <si>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</si>
  <si>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</si>
  <si>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</si>
  <si>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</si>
  <si>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</si>
  <si>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</si>
  <si>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</si>
  <si>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</si>
  <si>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</si>
  <si>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</si>
  <si>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</si>
  <si>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</si>
  <si>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</si>
  <si>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</si>
  <si>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</si>
  <si>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</si>
  <si>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</si>
  <si>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</si>
  <si>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</si>
  <si>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</si>
  <si>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</si>
  <si>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</si>
  <si>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</si>
  <si>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</si>
  <si>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</si>
  <si>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</si>
  <si>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</si>
  <si>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</si>
  <si>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</si>
  <si>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</si>
  <si>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</si>
  <si>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</si>
  <si>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</si>
  <si>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</si>
  <si>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</si>
  <si>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</si>
  <si>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</si>
  <si>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</si>
  <si>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</si>
  <si>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</si>
  <si>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</si>
  <si>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</si>
  <si>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</si>
  <si>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</si>
  <si>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</si>
  <si>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</si>
  <si>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</si>
  <si>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</si>
  <si>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</si>
  <si>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</si>
  <si>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</si>
  <si>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</si>
  <si>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</si>
  <si>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</si>
  <si>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</si>
  <si>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</si>
  <si>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</si>
  <si>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</si>
  <si>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</si>
  <si>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</si>
  <si>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</si>
  <si>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</si>
  <si>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</si>
  <si>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</si>
  <si>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</si>
  <si>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</si>
  <si>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</si>
  <si>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</si>
  <si>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</si>
  <si>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</si>
  <si>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</si>
  <si>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</si>
  <si>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</si>
  <si>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</si>
  <si>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</si>
  <si>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</si>
  <si>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</si>
  <si>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</si>
  <si>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</si>
  <si>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</si>
  <si>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</si>
  <si>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</si>
  <si>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</si>
  <si>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</si>
  <si>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</si>
  <si>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</si>
  <si>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</si>
  <si>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</si>
  <si>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</si>
  <si>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</si>
  <si>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</si>
  <si>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</si>
  <si>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</si>
  <si>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</si>
  <si>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</si>
  <si>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</si>
  <si>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</si>
  <si>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</si>
  <si>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</si>
  <si>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</si>
  <si>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</si>
  <si>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</si>
  <si>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</si>
  <si>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</si>
  <si>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</si>
  <si>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</si>
  <si>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</si>
  <si>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</si>
  <si>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</si>
  <si>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</si>
  <si>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</si>
  <si>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</si>
  <si>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</si>
  <si>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</si>
  <si>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</si>
  <si>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</si>
  <si>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</si>
  <si>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</si>
  <si>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</si>
  <si>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</si>
  <si>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</si>
  <si>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</si>
  <si>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</si>
  <si>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</si>
  <si>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</si>
  <si>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</si>
  <si>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</si>
  <si>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</si>
  <si>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</si>
  <si>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</si>
  <si>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</si>
  <si>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</si>
  <si>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</si>
  <si>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</si>
  <si>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</si>
  <si>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</si>
  <si>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</si>
  <si>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</si>
  <si>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</si>
  <si>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</si>
  <si>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</si>
  <si>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</si>
  <si>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</si>
  <si>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</si>
  <si>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</si>
  <si>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</si>
  <si>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</si>
  <si>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</si>
  <si>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</si>
  <si>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</si>
  <si>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</si>
  <si>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</si>
  <si>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</si>
  <si>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</si>
  <si>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</si>
  <si>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</si>
  <si>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</si>
  <si>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</si>
  <si>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</si>
  <si>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</si>
  <si>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</si>
  <si>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</si>
  <si>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</si>
  <si>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</si>
  <si>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</si>
  <si>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</si>
  <si>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</si>
  <si>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</si>
  <si>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</si>
  <si>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</si>
  <si>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</si>
  <si>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</si>
  <si>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</si>
  <si>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</si>
  <si>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</si>
  <si>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</si>
  <si>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</si>
  <si>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</si>
  <si>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</si>
  <si>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</si>
  <si>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</si>
  <si>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</si>
  <si>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</si>
  <si>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</si>
  <si>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</si>
  <si>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</si>
  <si>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</si>
  <si>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</si>
  <si>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</si>
  <si>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</si>
  <si>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</si>
  <si>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</si>
  <si>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</si>
  <si>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</si>
  <si>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</si>
  <si>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</si>
  <si>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</si>
  <si>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</si>
  <si>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</si>
  <si>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</si>
  <si>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</si>
  <si>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</si>
  <si>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</si>
  <si>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</si>
  <si>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</si>
  <si>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</si>
  <si>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</si>
  <si>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</si>
  <si>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</si>
  <si>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</si>
  <si>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</si>
  <si>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</si>
  <si>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</si>
  <si>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</si>
  <si>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</si>
  <si>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</si>
  <si>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</si>
  <si>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</si>
  <si>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</si>
  <si>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</si>
  <si>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</si>
  <si>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</si>
  <si>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</si>
  <si>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</si>
  <si>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</si>
  <si>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</si>
  <si>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</si>
  <si>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</si>
  <si>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</si>
  <si>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</si>
  <si>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</si>
  <si>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</si>
  <si>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</si>
  <si>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</si>
  <si>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</si>
  <si>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</si>
  <si>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</si>
  <si>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</si>
  <si>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</si>
  <si>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</si>
  <si>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</si>
  <si>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</si>
  <si>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</si>
  <si>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</si>
  <si>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</si>
  <si>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</si>
  <si>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</si>
  <si>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</si>
  <si>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</si>
  <si>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</si>
  <si>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</si>
  <si>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</si>
  <si>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</si>
  <si>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</si>
  <si>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</si>
  <si>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</si>
  <si>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</si>
  <si>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</si>
  <si>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</si>
  <si>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</si>
  <si>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</si>
  <si>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</si>
  <si>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</si>
  <si>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</si>
  <si>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</si>
  <si>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</si>
  <si>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</si>
  <si>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</si>
  <si>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</si>
  <si>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</si>
  <si>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</si>
  <si>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</si>
  <si>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</si>
  <si>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</si>
  <si>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</si>
  <si>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</si>
  <si>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</si>
  <si>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</si>
  <si>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</si>
  <si>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</si>
  <si>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</si>
  <si>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</si>
  <si>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</si>
  <si>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</si>
  <si>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</si>
  <si>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</si>
  <si>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</si>
  <si>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</si>
  <si>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</si>
  <si>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</si>
  <si>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</si>
  <si>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</si>
  <si>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</si>
  <si>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</si>
  <si>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</si>
  <si>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</si>
  <si>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</si>
  <si>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</si>
  <si>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</si>
  <si>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</si>
  <si>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</si>
  <si>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</si>
  <si>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</si>
  <si>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</si>
  <si>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</si>
  <si>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</si>
  <si>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</si>
  <si>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</si>
  <si>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</si>
  <si>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</si>
  <si>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</si>
  <si>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</si>
  <si>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</si>
  <si>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</si>
  <si>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</si>
  <si>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</si>
  <si>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</si>
  <si>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</si>
  <si>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</si>
  <si>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</si>
  <si>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</si>
  <si>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</si>
  <si>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</si>
  <si>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</si>
  <si>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</si>
  <si>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</si>
  <si>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</si>
  <si>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</si>
  <si>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</si>
  <si>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</si>
  <si>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</si>
  <si>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</si>
  <si>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</si>
  <si>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</si>
  <si>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</si>
  <si>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</si>
  <si>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</si>
  <si>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</si>
  <si>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</si>
  <si>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</si>
  <si>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</si>
  <si>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</si>
  <si>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</si>
  <si>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</si>
  <si>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</si>
  <si>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</si>
  <si>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</si>
  <si>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</si>
  <si>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</si>
  <si>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</si>
  <si>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</si>
  <si>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</si>
  <si>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</si>
  <si>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</si>
  <si>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</si>
  <si>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</si>
  <si>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</si>
  <si>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</si>
  <si>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</si>
  <si>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</si>
  <si>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</si>
  <si>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</si>
  <si>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</si>
  <si>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</si>
  <si>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</si>
  <si>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</si>
  <si>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</si>
  <si>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</si>
  <si>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</si>
  <si>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</si>
  <si>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</si>
  <si>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</si>
  <si>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</si>
  <si>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</si>
  <si>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</si>
  <si>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</si>
  <si>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</si>
  <si>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</si>
  <si>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</si>
  <si>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</si>
  <si>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</si>
  <si>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</si>
  <si>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</si>
  <si>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</si>
  <si>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</si>
  <si>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</si>
  <si>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</si>
  <si>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</si>
  <si>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</si>
  <si>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</si>
  <si>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</si>
  <si>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</si>
  <si>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</si>
  <si>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</si>
  <si>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</si>
  <si>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</si>
  <si>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</si>
  <si>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</si>
  <si>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</si>
  <si>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</si>
  <si>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</si>
  <si>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</si>
  <si>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</si>
  <si>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</si>
  <si>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</si>
  <si>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</si>
  <si>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</si>
  <si>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</si>
  <si>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</si>
  <si>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</si>
  <si>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</si>
  <si>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</si>
  <si>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</si>
  <si>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</si>
  <si>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</si>
  <si>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</si>
  <si>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</si>
  <si>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</si>
  <si>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</si>
  <si>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</si>
  <si>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</si>
  <si>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</si>
  <si>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</si>
  <si>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</si>
  <si>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</si>
  <si>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</si>
  <si>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</si>
  <si>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</si>
  <si>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</si>
  <si>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</si>
  <si>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</si>
  <si>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</si>
  <si>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</si>
  <si>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</si>
  <si>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</si>
  <si>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</si>
  <si>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</si>
  <si>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</si>
  <si>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</si>
  <si>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</si>
  <si>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</si>
  <si>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</si>
  <si>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</si>
  <si>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</si>
  <si>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</si>
  <si>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</si>
  <si>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</si>
  <si>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</si>
  <si>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</si>
  <si>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</si>
  <si>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</si>
  <si>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</si>
  <si>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</si>
  <si>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</si>
  <si>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</si>
  <si>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</si>
  <si>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</si>
  <si>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</si>
  <si>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</si>
  <si>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</si>
  <si>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</si>
  <si>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</si>
  <si>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</si>
  <si>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</si>
  <si>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</si>
  <si>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</si>
  <si>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</si>
  <si>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</si>
  <si>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</si>
  <si>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</si>
  <si>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</si>
  <si>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</si>
  <si>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</si>
  <si>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</si>
  <si>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</si>
  <si>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</si>
  <si>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</si>
  <si>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</si>
  <si>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</si>
  <si>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</si>
  <si>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</si>
  <si>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</si>
  <si>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</si>
  <si>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</si>
  <si>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</si>
  <si>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</si>
  <si>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</si>
  <si>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</si>
  <si>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</si>
  <si>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</si>
  <si>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</si>
  <si>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</si>
  <si>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</si>
  <si>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</si>
  <si>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</si>
  <si>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</si>
  <si>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</si>
  <si>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</si>
  <si>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</si>
  <si>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</si>
  <si>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</si>
  <si>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</si>
  <si>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</si>
  <si>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</si>
  <si>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</si>
  <si>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</si>
  <si>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</si>
  <si>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</si>
  <si>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</si>
  <si>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</si>
  <si>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</si>
  <si>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</si>
  <si>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</si>
  <si>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</si>
  <si>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</si>
  <si>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</si>
  <si>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</si>
  <si>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</si>
  <si>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</si>
  <si>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</si>
  <si>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</si>
  <si>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</si>
  <si>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</si>
  <si>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</si>
  <si>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</si>
  <si>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</si>
  <si>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</si>
  <si>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</si>
  <si>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</si>
  <si>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</si>
  <si>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</si>
  <si>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</si>
  <si>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</si>
  <si>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</si>
  <si>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</si>
  <si>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</si>
  <si>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</si>
  <si>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</si>
  <si>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</si>
  <si>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</si>
  <si>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</si>
  <si>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</si>
  <si>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</si>
  <si>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</si>
  <si>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</si>
  <si>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</si>
  <si>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</si>
  <si>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</si>
  <si>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</si>
  <si>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</si>
  <si>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</si>
  <si>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</si>
  <si>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</si>
  <si>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</si>
  <si>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</si>
  <si>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</si>
  <si>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</si>
  <si>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</si>
  <si>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</si>
  <si>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</si>
  <si>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</si>
  <si>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</si>
  <si>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</si>
  <si>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</si>
  <si>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</si>
  <si>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</si>
  <si>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</si>
  <si>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</si>
  <si>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</si>
  <si>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</si>
  <si>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</si>
  <si>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</si>
  <si>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</si>
  <si>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</si>
  <si>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</si>
  <si>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</si>
  <si>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</si>
  <si>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</si>
  <si>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</si>
  <si>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</si>
  <si>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</si>
  <si>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</si>
  <si>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</si>
  <si>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</si>
  <si>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</si>
  <si>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</si>
  <si>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</si>
  <si>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</si>
  <si>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</si>
  <si>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</si>
  <si>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</si>
  <si>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</si>
  <si>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</si>
  <si>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</si>
  <si>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</si>
  <si>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</si>
  <si>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</si>
  <si>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</si>
  <si>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</si>
  <si>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</si>
  <si>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</si>
  <si>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</si>
  <si>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</si>
  <si>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</si>
  <si>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</si>
  <si>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</si>
  <si>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</si>
  <si>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</si>
  <si>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</si>
  <si>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</si>
  <si>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</si>
  <si>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</si>
  <si>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</si>
  <si>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</si>
  <si>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</si>
  <si>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</si>
  <si>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</si>
  <si>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</si>
  <si>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</si>
  <si>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</si>
  <si>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</si>
  <si>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</si>
  <si>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</si>
  <si>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</si>
  <si>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</si>
  <si>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</si>
  <si>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</si>
  <si>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</si>
  <si>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</si>
  <si>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</si>
  <si>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</si>
  <si>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</si>
  <si>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</si>
  <si>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</si>
  <si>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</si>
  <si>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</si>
  <si>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</si>
  <si>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</si>
  <si>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</si>
  <si>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</si>
  <si>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</si>
  <si>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</si>
  <si>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</si>
  <si>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</si>
  <si>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</si>
  <si>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</si>
  <si>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</si>
  <si>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</si>
  <si>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</si>
  <si>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</si>
  <si>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</si>
  <si>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</si>
  <si>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</si>
  <si>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</si>
  <si>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</si>
  <si>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</si>
  <si>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</si>
  <si>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</si>
  <si>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</si>
  <si>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</si>
  <si>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</si>
  <si>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</si>
  <si>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</si>
  <si>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</si>
  <si>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</si>
  <si>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</si>
  <si>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</si>
  <si>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</si>
  <si>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</si>
  <si>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</si>
  <si>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</si>
  <si>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</si>
  <si>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</si>
  <si>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</si>
  <si>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</si>
  <si>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</si>
  <si>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</si>
  <si>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</si>
  <si>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</si>
  <si>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</si>
  <si>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</si>
  <si>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</si>
  <si>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</si>
  <si>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</si>
  <si>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</si>
  <si>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</si>
  <si>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</si>
  <si>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</si>
  <si>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</si>
  <si>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</si>
  <si>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</si>
  <si>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</si>
  <si>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</si>
  <si>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</si>
  <si>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</si>
  <si>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</si>
  <si>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</si>
  <si>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</si>
  <si>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</si>
  <si>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</si>
  <si>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</si>
  <si>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</si>
  <si>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</si>
  <si>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</si>
  <si>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</si>
  <si>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</si>
  <si>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</si>
  <si>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</si>
  <si>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</si>
  <si>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</si>
  <si>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</si>
  <si>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</si>
  <si>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</si>
  <si>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</si>
  <si>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</si>
  <si>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</si>
  <si>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</si>
  <si>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</si>
  <si>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</si>
  <si>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</si>
  <si>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</si>
  <si>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</si>
  <si>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</si>
  <si>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</si>
  <si>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</si>
  <si>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</si>
  <si>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</si>
  <si>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</si>
  <si>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</si>
  <si>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</si>
  <si>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</si>
  <si>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</si>
  <si>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</si>
  <si>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</si>
  <si>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</si>
  <si>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</si>
  <si>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</si>
  <si>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</si>
  <si>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</si>
  <si>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</si>
  <si>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</si>
  <si>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</si>
  <si>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</si>
  <si>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</si>
  <si>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</si>
  <si>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</si>
  <si>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</si>
  <si>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</si>
  <si>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</si>
  <si>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</si>
  <si>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</si>
  <si>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</si>
  <si>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</si>
  <si>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</si>
  <si>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</si>
  <si>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</si>
  <si>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</si>
  <si>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</si>
  <si>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</si>
  <si>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</si>
  <si>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</si>
  <si>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</si>
  <si>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</si>
  <si>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</si>
  <si>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</si>
  <si>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</si>
  <si>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</si>
  <si>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</si>
  <si>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</si>
  <si>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</si>
  <si>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</si>
  <si>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</si>
  <si>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</si>
  <si>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</si>
  <si>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</si>
  <si>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</si>
  <si>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</si>
  <si>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</si>
  <si>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</si>
  <si>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</si>
  <si>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</si>
  <si>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</si>
  <si>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</si>
  <si>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</si>
  <si>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</si>
  <si>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</si>
  <si>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</si>
  <si>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</si>
  <si>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</si>
  <si>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</si>
  <si>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</si>
  <si>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</si>
  <si>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</si>
  <si>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</si>
  <si>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</si>
  <si>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</si>
  <si>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</si>
  <si>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</si>
  <si>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</si>
  <si>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</si>
  <si>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</si>
  <si>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</si>
  <si>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</si>
  <si>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</si>
  <si>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</si>
  <si>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</si>
  <si>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</si>
  <si>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</si>
  <si>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</si>
  <si>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</si>
  <si>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</si>
  <si>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</si>
  <si>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</si>
  <si>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</si>
  <si>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</si>
  <si>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</si>
  <si>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</si>
  <si>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</si>
  <si>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</si>
  <si>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</si>
  <si>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</si>
  <si>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</si>
  <si>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</si>
  <si>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</si>
  <si>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</si>
  <si>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</si>
  <si>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</si>
  <si>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</si>
  <si>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</si>
  <si>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</si>
  <si>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</si>
  <si>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</si>
  <si>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</si>
  <si>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</si>
  <si>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</si>
  <si>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</si>
  <si>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</si>
  <si>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</si>
  <si>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</si>
  <si>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</si>
  <si>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</si>
  <si>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</si>
  <si>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</si>
  <si>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</si>
  <si>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</si>
  <si>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</si>
  <si>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</si>
  <si>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</si>
  <si>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</si>
  <si>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</si>
  <si>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</si>
  <si>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</si>
  <si>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</si>
  <si>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</si>
  <si>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</si>
  <si>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</si>
  <si>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</si>
  <si>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</si>
  <si>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</si>
  <si>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</si>
  <si>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</si>
  <si>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</si>
  <si>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</si>
  <si>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</si>
  <si>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</si>
  <si>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</si>
  <si>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</si>
  <si>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</si>
  <si>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</si>
  <si>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</si>
  <si>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</si>
  <si>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</si>
  <si>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</si>
  <si>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</si>
  <si>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</si>
  <si>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</si>
  <si>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</si>
  <si>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</si>
  <si>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</si>
  <si>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</si>
  <si>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</si>
  <si>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</si>
  <si>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</si>
  <si>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</si>
  <si>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</si>
  <si>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</si>
  <si>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</si>
  <si>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</si>
  <si>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</si>
  <si>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</si>
  <si>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</si>
  <si>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</si>
  <si>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</si>
  <si>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</si>
  <si>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</si>
  <si>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</si>
  <si>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</si>
  <si>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</si>
  <si>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</si>
  <si>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</si>
  <si>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</si>
  <si>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</si>
  <si>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</si>
  <si>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</si>
  <si>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</si>
  <si>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</si>
  <si>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</si>
  <si>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</si>
  <si>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</si>
  <si>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</si>
  <si>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</si>
  <si>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</si>
  <si>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</si>
  <si>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</si>
  <si>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</si>
  <si>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</si>
  <si>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</si>
  <si>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</si>
  <si>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</si>
  <si>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</si>
  <si>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</si>
  <si>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</si>
  <si>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</si>
  <si>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</si>
  <si>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</si>
  <si>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</si>
  <si>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</si>
  <si>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</si>
  <si>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</si>
  <si>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</si>
  <si>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</si>
  <si>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</si>
  <si>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</si>
  <si>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</si>
  <si>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</si>
  <si>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</si>
  <si>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</si>
  <si>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</si>
  <si>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</si>
  <si>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</si>
  <si>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</si>
  <si>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</si>
  <si>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</si>
  <si>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</si>
  <si>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</si>
  <si>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</si>
  <si>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</si>
  <si>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</si>
  <si>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</si>
  <si>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</si>
  <si>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</si>
  <si>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</si>
  <si>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</si>
  <si>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</si>
  <si>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</si>
  <si>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</si>
  <si>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</si>
  <si>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</si>
  <si>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</si>
  <si>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</si>
  <si>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</si>
  <si>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</si>
  <si>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</si>
  <si>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</si>
  <si>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</si>
  <si>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</si>
  <si>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</si>
  <si>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</si>
  <si>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</si>
  <si>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</si>
  <si>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</si>
  <si>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</si>
  <si>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</si>
  <si>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</si>
  <si>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</si>
  <si>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</si>
  <si>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</si>
  <si>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</si>
  <si>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</si>
  <si>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</si>
  <si>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</si>
  <si>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</si>
  <si>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</si>
  <si>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</si>
  <si>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</si>
  <si>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</si>
  <si>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</si>
  <si>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</si>
  <si>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</si>
  <si>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</si>
  <si>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</si>
  <si>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</si>
  <si>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</si>
  <si>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</si>
  <si>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</si>
  <si>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</si>
  <si>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</si>
  <si>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</si>
  <si>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</si>
  <si>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</si>
  <si>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</si>
  <si>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</si>
  <si>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</si>
  <si>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</si>
  <si>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</si>
  <si>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</si>
  <si>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</si>
  <si>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</si>
  <si>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</si>
  <si>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</si>
  <si>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</si>
  <si>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</si>
  <si>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</si>
  <si>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</si>
  <si>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</si>
  <si>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</si>
  <si>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</si>
  <si>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</si>
  <si>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</si>
  <si>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</si>
  <si>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</si>
  <si>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</si>
  <si>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</si>
  <si>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</si>
  <si>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</si>
  <si>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</si>
  <si>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</si>
  <si>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</si>
  <si>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</si>
  <si>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</si>
  <si>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</si>
  <si>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</si>
  <si>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</si>
  <si>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</si>
  <si>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</si>
  <si>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</si>
  <si>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</si>
  <si>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</si>
  <si>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</si>
  <si>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</si>
  <si>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</si>
  <si>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</si>
  <si>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</si>
  <si>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</si>
  <si>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</si>
  <si>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</si>
  <si>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</si>
  <si>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</si>
  <si>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</si>
  <si>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</si>
  <si>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</si>
  <si>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</si>
  <si>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</si>
  <si>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</si>
  <si>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</si>
  <si>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</si>
  <si>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</si>
  <si>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</si>
  <si>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</si>
  <si>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</si>
  <si>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</si>
  <si>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</si>
  <si>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</si>
  <si>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</si>
  <si>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</si>
  <si>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</si>
  <si>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</si>
  <si>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</si>
  <si>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</si>
  <si>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</si>
  <si>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</si>
  <si>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</si>
  <si>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</si>
  <si>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</si>
  <si>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</si>
  <si>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</si>
  <si>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</si>
  <si>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</si>
  <si>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</si>
  <si>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</si>
  <si>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</si>
  <si>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</si>
  <si>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</si>
  <si>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</si>
  <si>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</si>
  <si>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</si>
  <si>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</si>
  <si>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</si>
  <si>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</si>
  <si>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</si>
  <si>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</si>
  <si>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</si>
  <si>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</si>
  <si>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</si>
  <si>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</si>
  <si>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</si>
  <si>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</si>
  <si>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</si>
  <si>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</si>
  <si>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</si>
  <si>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</si>
  <si>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</si>
  <si>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</si>
  <si>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</si>
  <si>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</si>
  <si>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</si>
  <si>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</si>
  <si>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</si>
  <si>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</si>
  <si>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</si>
  <si>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</si>
  <si>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</si>
  <si>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</si>
  <si>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</si>
  <si>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</si>
  <si>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</si>
  <si>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</si>
  <si>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</si>
  <si>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</si>
  <si>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</si>
  <si>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</si>
  <si>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</si>
  <si>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</si>
  <si>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</si>
  <si>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</si>
  <si>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</si>
  <si>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</si>
  <si>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</si>
  <si>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</si>
  <si>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</si>
  <si>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</si>
  <si>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</si>
  <si>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</si>
  <si>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</si>
  <si>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</si>
  <si>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</si>
  <si>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</si>
  <si>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</si>
  <si>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</si>
  <si>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</si>
  <si>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</si>
  <si>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</si>
  <si>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</si>
  <si>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</si>
  <si>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</si>
  <si>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</si>
  <si>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</si>
  <si>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</si>
  <si>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</si>
  <si>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</si>
  <si>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</si>
  <si>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</si>
  <si>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</si>
  <si>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</si>
  <si>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</si>
  <si>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</si>
  <si>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</si>
  <si>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</si>
  <si>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</si>
  <si>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</si>
  <si>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</si>
  <si>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</si>
  <si>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</si>
  <si>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</si>
  <si>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</si>
  <si>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</si>
  <si>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</si>
  <si>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</si>
  <si>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</si>
  <si>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</si>
  <si>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</si>
  <si>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</si>
  <si>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</si>
  <si>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</si>
  <si>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</si>
  <si>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</si>
  <si>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</si>
  <si>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</si>
  <si>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</si>
  <si>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</si>
  <si>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</si>
  <si>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</si>
  <si>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</si>
  <si>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</si>
  <si>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</si>
  <si>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</si>
  <si>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</si>
  <si>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</si>
  <si>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</si>
  <si>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</si>
  <si>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</si>
  <si>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</si>
  <si>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</si>
  <si>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</si>
  <si>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</si>
  <si>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</si>
  <si>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</si>
  <si>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</si>
  <si>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</si>
  <si>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</si>
  <si>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</si>
  <si>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</si>
  <si>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</si>
  <si>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</si>
  <si>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</si>
  <si>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</si>
  <si>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</si>
  <si>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</si>
  <si>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</si>
  <si>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</si>
  <si>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</si>
  <si>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</si>
  <si>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</si>
  <si>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</si>
  <si>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</si>
  <si>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</si>
  <si>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</si>
  <si>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</si>
  <si>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</si>
  <si>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</si>
  <si>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</si>
  <si>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</si>
  <si>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</si>
  <si>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</si>
  <si>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</si>
  <si>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</si>
  <si>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</si>
  <si>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</si>
  <si>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</si>
  <si>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</si>
  <si>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</si>
  <si>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</si>
  <si>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</si>
  <si>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</si>
  <si>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</si>
  <si>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</si>
  <si>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</si>
  <si>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</si>
  <si>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</si>
  <si>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</si>
  <si>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</si>
  <si>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</si>
  <si>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</si>
  <si>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</si>
  <si>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</si>
  <si>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</si>
  <si>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</si>
  <si>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</si>
  <si>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</si>
  <si>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</si>
  <si>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</si>
  <si>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</si>
  <si>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</si>
  <si>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</si>
  <si>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</si>
  <si>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</si>
  <si>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</si>
  <si>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</si>
  <si>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</si>
  <si>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</si>
  <si>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</si>
  <si>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</si>
  <si>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</si>
  <si>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</si>
  <si>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</si>
  <si>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</si>
  <si>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</si>
  <si>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</si>
  <si>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</si>
  <si>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</si>
  <si>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</si>
  <si>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</si>
  <si>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</si>
  <si>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</si>
  <si>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</si>
  <si>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</si>
  <si>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</si>
  <si>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</si>
  <si>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</si>
  <si>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</si>
  <si>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</si>
  <si>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</si>
  <si>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</si>
  <si>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</si>
  <si>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</si>
  <si>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</si>
  <si>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</si>
  <si>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</si>
  <si>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</si>
  <si>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</si>
  <si>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</si>
  <si>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</si>
  <si>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</si>
  <si>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</si>
  <si>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</si>
  <si>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</si>
  <si>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</si>
  <si>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</si>
  <si>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</si>
  <si>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</si>
  <si>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</si>
  <si>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</si>
  <si>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</si>
  <si>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</si>
  <si>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</si>
  <si>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</si>
  <si>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</si>
  <si>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</si>
  <si>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</si>
  <si>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</si>
  <si>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</si>
  <si>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</si>
  <si>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</si>
  <si>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</si>
  <si>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</si>
  <si>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</si>
  <si>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</si>
  <si>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</si>
  <si>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</si>
  <si>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</si>
  <si>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</si>
  <si>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</si>
  <si>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</si>
  <si>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</si>
  <si>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</si>
  <si>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</si>
  <si>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</si>
  <si>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</si>
  <si>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</si>
  <si>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</si>
  <si>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</si>
  <si>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</si>
  <si>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</si>
  <si>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</si>
  <si>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</si>
  <si>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</si>
  <si>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</si>
  <si>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</si>
  <si>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</si>
  <si>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</si>
  <si>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</si>
  <si>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</si>
  <si>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</si>
  <si>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</si>
  <si>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</si>
  <si>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</si>
  <si>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</si>
  <si>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</si>
  <si>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</si>
  <si>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</si>
  <si>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</si>
  <si>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</si>
  <si>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</si>
  <si>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</si>
  <si>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</si>
  <si>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</si>
  <si>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</si>
  <si>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</si>
  <si>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</si>
  <si>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</si>
  <si>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</si>
  <si>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</si>
  <si>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</si>
  <si>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</si>
  <si>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</si>
  <si>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</si>
  <si>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</si>
  <si>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</si>
  <si>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</si>
  <si>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</si>
  <si>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</si>
  <si>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</si>
  <si>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</si>
  <si>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</si>
  <si>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</si>
  <si>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</si>
  <si>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</si>
  <si>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</si>
  <si>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</si>
  <si>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</si>
  <si>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</si>
  <si>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</si>
  <si>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</si>
  <si>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</si>
  <si>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</si>
  <si>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</si>
  <si>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</si>
  <si>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</si>
  <si>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</si>
  <si>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</si>
  <si>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</si>
  <si>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</si>
  <si>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</si>
  <si>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</si>
  <si>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</si>
  <si>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</si>
  <si>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</si>
  <si>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</si>
  <si>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</si>
  <si>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</si>
  <si>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</si>
  <si>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</si>
  <si>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</si>
  <si>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</si>
  <si>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</si>
  <si>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</si>
  <si>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</si>
  <si>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</si>
  <si>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</si>
  <si>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</si>
  <si>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</si>
  <si>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</si>
  <si>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</si>
  <si>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</si>
  <si>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</si>
  <si>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</si>
  <si>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</si>
  <si>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</si>
  <si>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</si>
  <si>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</si>
  <si>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</si>
  <si>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</si>
  <si>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</si>
  <si>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</si>
  <si>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</si>
  <si>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</si>
  <si>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</si>
  <si>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</si>
  <si>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</si>
  <si>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</si>
  <si>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</si>
  <si>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</si>
  <si>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</si>
  <si>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</si>
  <si>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</si>
  <si>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</si>
  <si>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</si>
  <si>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</si>
  <si>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</si>
  <si>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</si>
  <si>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</si>
  <si>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</si>
  <si>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</si>
  <si>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</si>
  <si>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</si>
  <si>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</si>
  <si>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</si>
  <si>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</si>
  <si>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</si>
  <si>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</si>
  <si>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</si>
  <si>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</si>
  <si>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</si>
  <si>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</si>
  <si>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</si>
  <si>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</si>
  <si>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</si>
  <si>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</si>
  <si>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</si>
  <si>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</si>
  <si>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</si>
  <si>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</si>
  <si>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</si>
  <si>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</si>
  <si>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</si>
  <si>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</si>
  <si>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</si>
  <si>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</si>
  <si>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</si>
  <si>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</si>
  <si>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</si>
  <si>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</si>
  <si>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</si>
  <si>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</si>
  <si>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</si>
  <si>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</si>
  <si>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</si>
  <si>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</si>
  <si>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</si>
  <si>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</si>
  <si>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</si>
  <si>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</si>
  <si>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</si>
  <si>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</si>
  <si>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</si>
  <si>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</si>
  <si>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</si>
  <si>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</si>
  <si>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</si>
  <si>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</si>
  <si>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</si>
  <si>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</si>
  <si>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</si>
  <si>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</si>
  <si>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</si>
  <si>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</si>
  <si>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</si>
  <si>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</si>
  <si>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</si>
  <si>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</si>
  <si>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</si>
  <si>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</si>
  <si>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</si>
  <si>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</si>
  <si>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</si>
  <si>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</si>
  <si>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</si>
  <si>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</si>
  <si>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</si>
  <si>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</si>
  <si>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</si>
  <si>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</si>
  <si>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</si>
  <si>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</si>
  <si>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</si>
  <si>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</si>
  <si>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</si>
  <si>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</si>
  <si>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</si>
  <si>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</si>
  <si>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</si>
  <si>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</si>
  <si>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</si>
  <si>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</si>
  <si>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</si>
  <si>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</si>
  <si>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</si>
  <si>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</si>
  <si>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</si>
  <si>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</si>
  <si>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</si>
  <si>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</si>
  <si>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</si>
  <si>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</si>
  <si>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</si>
  <si>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</si>
  <si>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</si>
  <si>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</si>
  <si>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</si>
  <si>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</si>
  <si>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</si>
  <si>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</si>
  <si>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</si>
  <si>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</si>
  <si>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</si>
  <si>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</si>
  <si>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</si>
  <si>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</si>
  <si>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</si>
  <si>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</si>
  <si>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</si>
  <si>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</si>
  <si>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</si>
  <si>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</si>
  <si>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</si>
  <si>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</si>
  <si>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</si>
  <si>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</si>
  <si>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</si>
  <si>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</si>
  <si>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</si>
  <si>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</si>
  <si>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</si>
  <si>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</si>
  <si>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</si>
  <si>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</si>
  <si>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</si>
  <si>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</si>
  <si>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</si>
  <si>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</si>
  <si>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</si>
  <si>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</si>
  <si>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</si>
  <si>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</si>
  <si>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</si>
  <si>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</si>
  <si>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</si>
  <si>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</si>
  <si>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</si>
  <si>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</si>
  <si>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</si>
  <si>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</si>
  <si>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</si>
  <si>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</si>
  <si>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</si>
  <si>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</si>
  <si>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</si>
  <si>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</si>
  <si>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</si>
  <si>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</si>
  <si>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</si>
  <si>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</si>
  <si>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</si>
  <si>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</si>
  <si>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</si>
  <si>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</si>
  <si>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</si>
  <si>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</si>
  <si>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</si>
  <si>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</si>
  <si>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</si>
  <si>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</si>
  <si>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</si>
  <si>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</si>
  <si>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</si>
  <si>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</si>
  <si>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</si>
  <si>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</si>
  <si>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</si>
  <si>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</si>
  <si>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</si>
  <si>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</si>
  <si>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</si>
  <si>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</si>
  <si>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</si>
  <si>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</si>
  <si>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</si>
  <si>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</si>
  <si>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</si>
  <si>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</si>
  <si>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</si>
  <si>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</si>
  <si>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</si>
  <si>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</si>
  <si>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</si>
  <si>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</si>
  <si>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</si>
  <si>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</si>
  <si>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</si>
  <si>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</si>
  <si>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</si>
  <si>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</si>
  <si>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</si>
  <si>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</si>
  <si>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</si>
  <si>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</si>
  <si>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</si>
  <si>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</si>
  <si>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</si>
  <si>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</si>
  <si>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</si>
  <si>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</si>
  <si>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</si>
  <si>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</si>
  <si>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</si>
  <si>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</si>
  <si>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</si>
  <si>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</si>
  <si>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</si>
  <si>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</si>
  <si>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</si>
  <si>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</si>
  <si>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</si>
  <si>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</si>
  <si>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</si>
  <si>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</si>
  <si>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</si>
  <si>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</si>
  <si>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</si>
  <si>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</si>
  <si>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</si>
  <si>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</si>
  <si>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</si>
  <si>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</si>
  <si>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</si>
  <si>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</si>
  <si>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</si>
  <si>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</si>
  <si>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</si>
  <si>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</si>
  <si>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</si>
  <si>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</si>
  <si>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</si>
  <si>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</si>
  <si>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</si>
  <si>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</si>
  <si>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</si>
  <si>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</si>
  <si>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</si>
  <si>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</si>
  <si>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</si>
  <si>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</si>
  <si>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</si>
  <si>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</si>
  <si>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</si>
  <si>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</si>
  <si>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</si>
  <si>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</si>
  <si>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</si>
  <si>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</si>
  <si>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</si>
  <si>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</si>
  <si>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</si>
  <si>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</si>
  <si>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</si>
  <si>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</si>
  <si>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</si>
  <si>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</si>
  <si>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</si>
  <si>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</si>
  <si>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</si>
  <si>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</si>
  <si>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</si>
  <si>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</si>
  <si>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</si>
  <si>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</si>
  <si>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</si>
  <si>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</si>
  <si>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</si>
  <si>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</si>
  <si>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</si>
  <si>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</si>
  <si>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</si>
  <si>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</si>
  <si>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</si>
  <si>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</si>
  <si>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</si>
  <si>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</si>
  <si>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</si>
  <si>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</si>
  <si>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</si>
  <si>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</si>
  <si>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</si>
  <si>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</si>
  <si>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</si>
  <si>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</si>
  <si>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</si>
  <si>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</si>
  <si>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</si>
  <si>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</si>
  <si>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</si>
  <si>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</si>
  <si>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</si>
  <si>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</si>
  <si>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</si>
  <si>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</si>
  <si>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</si>
  <si>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</si>
  <si>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</si>
  <si>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</si>
  <si>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</si>
  <si>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</si>
  <si>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</si>
  <si>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</si>
  <si>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</si>
  <si>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</si>
  <si>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</si>
  <si>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</si>
  <si>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</si>
  <si>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</si>
  <si>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</si>
  <si>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</si>
  <si>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</si>
  <si>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</si>
  <si>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</si>
  <si>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</si>
  <si>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</si>
  <si>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</si>
  <si>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</si>
  <si>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</si>
  <si>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</si>
  <si>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</si>
  <si>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</si>
  <si>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</si>
  <si>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</si>
  <si>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</si>
  <si>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</si>
  <si>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</si>
  <si>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</si>
  <si>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</si>
  <si>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</si>
  <si>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</si>
  <si>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</si>
  <si>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</si>
  <si>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</si>
  <si>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</si>
  <si>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</si>
  <si>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</si>
  <si>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</si>
  <si>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</si>
  <si>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</si>
  <si>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</si>
  <si>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</si>
  <si>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</si>
  <si>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</si>
  <si>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</si>
  <si>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</si>
  <si>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</si>
  <si>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</si>
  <si>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</si>
  <si>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</si>
  <si>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</si>
  <si>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</si>
  <si>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</si>
  <si>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</si>
  <si>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</si>
  <si>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</si>
  <si>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</si>
  <si>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</si>
  <si>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</si>
  <si>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</si>
  <si>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</si>
  <si>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</si>
  <si>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</si>
  <si>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</si>
  <si>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</si>
  <si>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</si>
  <si>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</si>
  <si>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</si>
  <si>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</si>
  <si>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</si>
  <si>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</si>
  <si>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</si>
  <si>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</si>
  <si>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</si>
  <si>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</si>
  <si>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</si>
  <si>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</si>
  <si>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</si>
  <si>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</si>
  <si>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</si>
  <si>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</si>
  <si>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</si>
  <si>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</si>
  <si>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</si>
  <si>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</si>
  <si>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</si>
  <si>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</si>
  <si>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</si>
  <si>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</si>
  <si>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</si>
  <si>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</si>
  <si>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</si>
  <si>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</si>
  <si>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</si>
  <si>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</si>
  <si>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</si>
  <si>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</si>
  <si>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</si>
  <si>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</si>
  <si>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</si>
  <si>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</si>
  <si>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</si>
  <si>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</si>
  <si>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</si>
  <si>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</si>
  <si>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</si>
  <si>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</si>
  <si>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</si>
  <si>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</si>
  <si>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</si>
  <si>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</si>
  <si>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</si>
  <si>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</si>
  <si>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</si>
  <si>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</si>
  <si>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</si>
  <si>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</si>
  <si>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</si>
  <si>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</si>
  <si>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</si>
  <si>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</si>
  <si>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</si>
  <si>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</si>
  <si>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</si>
  <si>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</si>
  <si>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</si>
  <si>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</si>
  <si>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</si>
  <si>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</si>
  <si>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</si>
  <si>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</si>
  <si>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</si>
  <si>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</si>
  <si>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</si>
  <si>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</si>
  <si>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</si>
  <si>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</si>
  <si>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</si>
  <si>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</si>
  <si>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</si>
  <si>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</si>
  <si>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</si>
  <si>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</si>
  <si>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</si>
  <si>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</si>
  <si>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</si>
  <si>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</si>
  <si>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</si>
  <si>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</si>
  <si>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</si>
  <si>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</si>
  <si>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</si>
  <si>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</si>
  <si>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</si>
  <si>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</si>
  <si>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</si>
  <si>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</si>
  <si>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</si>
  <si>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</si>
  <si>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</si>
  <si>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</si>
  <si>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</si>
  <si>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</si>
  <si>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</si>
  <si>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</si>
  <si>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</si>
  <si>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</si>
  <si>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</si>
  <si>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</si>
  <si>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</si>
  <si>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</si>
  <si>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</si>
  <si>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</si>
  <si>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</si>
  <si>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</si>
  <si>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</si>
  <si>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</si>
  <si>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</si>
  <si>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</si>
  <si>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</si>
  <si>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</si>
  <si>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</si>
  <si>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</si>
  <si>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</si>
  <si>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</si>
  <si>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</si>
  <si>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</si>
  <si>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</si>
  <si>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</si>
  <si>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</si>
  <si>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</si>
  <si>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</si>
  <si>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</si>
  <si>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</si>
  <si>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</si>
  <si>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</si>
  <si>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</si>
  <si>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</si>
  <si>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</si>
  <si>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</si>
  <si>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</si>
  <si>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</si>
  <si>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</si>
  <si>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</si>
  <si>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</si>
  <si>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</si>
  <si>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</si>
  <si>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</si>
  <si>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</si>
  <si>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</si>
  <si>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</si>
  <si>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</si>
  <si>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</si>
  <si>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</si>
  <si>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</si>
  <si>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</si>
  <si>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</si>
  <si>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</si>
  <si>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</si>
  <si>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</si>
  <si>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</si>
  <si>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</si>
  <si>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</si>
  <si>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</si>
  <si>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</si>
  <si>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</si>
  <si>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</si>
  <si>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</si>
  <si>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</si>
  <si>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</si>
  <si>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</si>
  <si>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</si>
  <si>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</si>
  <si>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</si>
  <si>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</si>
  <si>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</si>
  <si>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</si>
  <si>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</si>
  <si>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</si>
  <si>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</si>
  <si>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</si>
  <si>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</si>
  <si>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</si>
  <si>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</si>
  <si>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</si>
  <si>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</si>
  <si>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</si>
  <si>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</si>
  <si>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</si>
  <si>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</si>
  <si>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</si>
  <si>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</si>
  <si>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</si>
  <si>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</si>
  <si>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</si>
  <si>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</si>
  <si>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</si>
  <si>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</si>
  <si>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</si>
  <si>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</si>
  <si>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</si>
  <si>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</si>
  <si>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</si>
  <si>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</si>
  <si>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</si>
  <si>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</si>
  <si>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</si>
  <si>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</si>
  <si>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</si>
  <si>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</si>
  <si>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</si>
  <si>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</si>
  <si>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</si>
  <si>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</si>
  <si>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</si>
  <si>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</si>
  <si>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</si>
  <si>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</si>
  <si>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</si>
  <si>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</si>
  <si>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</si>
  <si>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</si>
  <si>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</si>
  <si>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</si>
  <si>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</si>
  <si>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</si>
  <si>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</si>
  <si>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</si>
  <si>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</si>
  <si>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</si>
  <si>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</si>
  <si>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</si>
  <si>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</si>
  <si>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</si>
  <si>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</si>
  <si>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</si>
  <si>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</si>
  <si>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</si>
  <si>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</si>
  <si>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</si>
  <si>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</si>
  <si>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</si>
  <si>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</si>
  <si>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</si>
  <si>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</si>
  <si>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</si>
  <si>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</si>
  <si>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</si>
  <si>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</si>
  <si>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</si>
  <si>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</si>
  <si>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</si>
  <si>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</si>
  <si>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</si>
  <si>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</si>
  <si>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</si>
  <si>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</si>
  <si>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</si>
  <si>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</si>
  <si>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</si>
  <si>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</si>
  <si>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</si>
  <si>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</si>
  <si>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</si>
  <si>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</si>
  <si>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</si>
  <si>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</si>
  <si>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</si>
  <si>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</si>
  <si>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</si>
  <si>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</si>
  <si>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</si>
  <si>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</si>
  <si>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</si>
  <si>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</si>
  <si>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</si>
  <si>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</si>
  <si>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</si>
  <si>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</si>
  <si>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</si>
  <si>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</si>
  <si>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</si>
  <si>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</si>
  <si>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</si>
  <si>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</si>
  <si>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</si>
  <si>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</si>
  <si>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</si>
  <si>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</si>
  <si>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</si>
  <si>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</si>
  <si>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</si>
  <si>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</si>
  <si>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</si>
  <si>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</si>
  <si>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</si>
  <si>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</si>
  <si>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</si>
  <si>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</si>
  <si>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</si>
  <si>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</si>
  <si>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</si>
  <si>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</si>
  <si>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</si>
  <si>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</si>
  <si>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</si>
  <si>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</si>
  <si>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</si>
  <si>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</si>
  <si>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</si>
  <si>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</si>
  <si>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</si>
  <si>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</si>
  <si>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</si>
  <si>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</si>
  <si>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</si>
  <si>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</si>
  <si>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</si>
  <si>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</si>
  <si>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</si>
  <si>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</si>
  <si>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</si>
  <si>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</si>
  <si>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</si>
  <si>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</si>
  <si>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</si>
  <si>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</si>
  <si>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</si>
  <si>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</si>
  <si>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</si>
  <si>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</si>
  <si>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</si>
  <si>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</si>
  <si>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</si>
  <si>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</si>
  <si>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</si>
  <si>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</si>
  <si>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</si>
  <si>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</si>
  <si>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</si>
  <si>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</si>
  <si>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</si>
  <si>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</si>
  <si>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</si>
  <si>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</si>
  <si>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</si>
  <si>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</si>
  <si>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</si>
  <si>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</si>
  <si>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</si>
  <si>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</si>
  <si>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</si>
  <si>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</si>
  <si>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</si>
  <si>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</si>
  <si>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</si>
  <si>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</si>
  <si>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</si>
  <si>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</si>
  <si>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</si>
  <si>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</si>
  <si>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</si>
  <si>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</si>
  <si>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</si>
  <si>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</si>
  <si>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</si>
  <si>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</si>
  <si>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</si>
  <si>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</si>
  <si>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</si>
  <si>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</si>
  <si>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</si>
  <si>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</si>
  <si>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</si>
  <si>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</si>
  <si>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</si>
  <si>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</si>
  <si>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</si>
  <si>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</si>
  <si>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</si>
  <si>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</si>
  <si>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</si>
  <si>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</si>
  <si>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</si>
  <si>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</si>
  <si>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</si>
  <si>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</si>
  <si>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</si>
  <si>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</si>
  <si>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</si>
  <si>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</si>
  <si>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</si>
  <si>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</si>
  <si>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</si>
  <si>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</si>
  <si>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</si>
  <si>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</si>
  <si>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</si>
  <si>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</si>
  <si>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</si>
  <si>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</si>
  <si>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</si>
  <si>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</si>
  <si>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</si>
  <si>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</si>
  <si>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</si>
  <si>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</si>
  <si>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</si>
  <si>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</si>
  <si>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</si>
  <si>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</si>
  <si>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</si>
  <si>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</si>
  <si>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</si>
  <si>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</si>
  <si>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</si>
  <si>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</si>
  <si>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</si>
  <si>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</si>
  <si>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</si>
  <si>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</si>
  <si>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</si>
  <si>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</si>
  <si>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</si>
  <si>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</si>
  <si>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</si>
  <si>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</si>
  <si>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</si>
  <si>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</si>
  <si>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</si>
  <si>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</si>
  <si>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</si>
  <si>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</si>
  <si>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</si>
  <si>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</si>
  <si>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</si>
  <si>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</si>
  <si>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</si>
  <si>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</si>
  <si>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</si>
  <si>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</si>
  <si>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</si>
  <si>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</si>
  <si>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</si>
  <si>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</si>
  <si>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</si>
  <si>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</si>
  <si>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</si>
  <si>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</si>
  <si>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</si>
  <si>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</si>
  <si>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</si>
  <si>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</si>
  <si>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</si>
  <si>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</si>
  <si>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</si>
  <si>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</si>
  <si>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</si>
  <si>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</si>
  <si>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</si>
  <si>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</si>
  <si>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</si>
  <si>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</si>
  <si>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</si>
  <si>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</si>
  <si>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</si>
  <si>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</si>
  <si>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</si>
  <si>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</si>
  <si>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</si>
  <si>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</si>
  <si>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</si>
  <si>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</si>
  <si>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</si>
  <si>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</si>
  <si>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</si>
  <si>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</si>
  <si>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</si>
  <si>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</si>
  <si>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</si>
  <si>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</si>
  <si>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</si>
  <si>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</si>
  <si>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</si>
  <si>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</si>
  <si>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</si>
  <si>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</si>
  <si>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</si>
  <si>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</si>
  <si>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</si>
  <si>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</si>
  <si>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</si>
  <si>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</si>
  <si>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</si>
  <si>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</si>
  <si>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</si>
  <si>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</si>
  <si>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</si>
  <si>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</si>
  <si>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</si>
  <si>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</si>
  <si>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</si>
  <si>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</si>
  <si>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</si>
  <si>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</si>
  <si>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</si>
  <si>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</si>
  <si>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</si>
  <si>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</si>
  <si>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</si>
  <si>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</si>
  <si>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</si>
  <si>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</si>
  <si>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</si>
  <si>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</si>
  <si>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</si>
  <si>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</si>
  <si>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</si>
  <si>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</si>
  <si>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</si>
  <si>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</si>
  <si>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</si>
  <si>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</si>
  <si>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</si>
  <si>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</si>
  <si>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</si>
  <si>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</si>
  <si>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</si>
  <si>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</si>
  <si>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</si>
  <si>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</si>
  <si>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</si>
  <si>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</si>
  <si>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</si>
  <si>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</si>
  <si>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</si>
  <si>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</si>
  <si>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</si>
  <si>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</si>
  <si>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</si>
  <si>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</si>
  <si>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</si>
  <si>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</si>
  <si>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</si>
  <si>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</si>
  <si>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</si>
  <si>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</si>
  <si>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</si>
  <si>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</si>
  <si>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</si>
  <si>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</si>
  <si>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</si>
  <si>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</si>
  <si>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</si>
  <si>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</si>
  <si>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</si>
  <si>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</si>
  <si>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</si>
  <si>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</si>
  <si>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</si>
  <si>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</si>
  <si>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</si>
  <si>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</si>
  <si>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</si>
  <si>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</si>
  <si>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</si>
  <si>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</si>
  <si>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</si>
  <si>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</si>
  <si>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</si>
  <si>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</si>
  <si>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</si>
  <si>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</si>
  <si>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</si>
  <si>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</si>
  <si>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</si>
  <si>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</si>
  <si>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</si>
  <si>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</si>
  <si>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</si>
  <si>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</si>
  <si>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</si>
  <si>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</si>
  <si>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</si>
  <si>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</si>
  <si>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</si>
  <si>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</si>
  <si>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</si>
  <si>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</si>
  <si>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</si>
  <si>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</si>
  <si>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</si>
  <si>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</si>
  <si>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</si>
  <si>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</si>
  <si>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</si>
  <si>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</si>
  <si>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</si>
  <si>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</si>
  <si>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</si>
  <si>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</si>
  <si>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</si>
  <si>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</si>
  <si>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</si>
  <si>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</si>
  <si>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</si>
  <si>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</si>
  <si>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</si>
  <si>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</si>
  <si>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</si>
  <si>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</si>
  <si>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</si>
  <si>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</si>
  <si>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</si>
  <si>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</si>
  <si>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</si>
  <si>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</si>
  <si>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</si>
  <si>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</si>
  <si>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</si>
  <si>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</si>
  <si>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</si>
  <si>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</si>
  <si>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</si>
  <si>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</si>
  <si>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</si>
  <si>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</si>
  <si>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</si>
  <si>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</si>
  <si>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</si>
  <si>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</si>
  <si>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</si>
  <si>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</si>
  <si>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</si>
  <si>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</si>
  <si>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</si>
  <si>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</si>
  <si>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</si>
  <si>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</si>
  <si>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</si>
  <si>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</si>
  <si>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</si>
  <si>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</si>
  <si>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</si>
  <si>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</si>
  <si>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</si>
  <si>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</si>
  <si>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</si>
  <si>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</si>
  <si>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</si>
  <si>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</si>
  <si>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</si>
  <si>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</si>
  <si>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</si>
  <si>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</si>
  <si>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</si>
  <si>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</si>
  <si>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</si>
  <si>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</si>
  <si>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</si>
  <si>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</si>
  <si>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</si>
  <si>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</si>
  <si>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</si>
  <si>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</si>
  <si>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</si>
  <si>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</si>
  <si>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</si>
  <si>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</si>
  <si>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</si>
  <si>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</si>
  <si>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</si>
  <si>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</si>
  <si>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</si>
  <si>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</si>
  <si>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</si>
  <si>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</si>
  <si>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</si>
  <si>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</si>
  <si>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</si>
  <si>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</si>
  <si>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</si>
  <si>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</si>
  <si>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</si>
  <si>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</si>
  <si>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</si>
  <si>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</si>
  <si>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</si>
  <si>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</si>
  <si>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</si>
  <si>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</si>
  <si>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</si>
  <si>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</si>
  <si>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</si>
  <si>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</si>
  <si>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</si>
  <si>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</si>
  <si>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</si>
  <si>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</si>
  <si>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</si>
  <si>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</si>
  <si>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</si>
  <si>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</si>
  <si>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</si>
  <si>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</si>
  <si>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</si>
  <si>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</si>
  <si>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</si>
  <si>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</si>
  <si>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</si>
  <si>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</si>
  <si>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</si>
  <si>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</si>
  <si>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</si>
  <si>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</si>
  <si>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</si>
  <si>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</si>
  <si>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</si>
  <si>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</si>
  <si>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</si>
  <si>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</si>
  <si>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</si>
  <si>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</si>
  <si>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</si>
  <si>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</si>
  <si>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</si>
  <si>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</si>
  <si>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</si>
  <si>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</si>
  <si>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</si>
  <si>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</si>
  <si>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</si>
  <si>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</si>
  <si>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</si>
  <si>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</si>
  <si>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</si>
  <si>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</si>
  <si>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</si>
  <si>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</si>
  <si>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</si>
  <si>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</si>
  <si>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</si>
  <si>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</si>
  <si>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</si>
  <si>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</si>
  <si>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</si>
  <si>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</si>
  <si>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</si>
  <si>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</si>
  <si>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</si>
  <si>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</si>
  <si>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</si>
  <si>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</si>
  <si>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</si>
  <si>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</si>
  <si>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</si>
  <si>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</si>
  <si>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</si>
  <si>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</si>
  <si>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</si>
  <si>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</si>
  <si>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</si>
  <si>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</si>
  <si>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</si>
  <si>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</si>
  <si>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</si>
  <si>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</si>
  <si>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</si>
  <si>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</si>
  <si>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</si>
  <si>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</si>
  <si>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</si>
  <si>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</si>
  <si>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</si>
  <si>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</si>
  <si>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</si>
  <si>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</si>
  <si>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</si>
  <si>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</si>
  <si>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</si>
  <si>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</si>
  <si>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</si>
  <si>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</si>
  <si>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</si>
  <si>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</si>
  <si>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</si>
  <si>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</si>
  <si>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</si>
  <si>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</si>
  <si>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</si>
  <si>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</si>
  <si>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</si>
  <si>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</si>
  <si>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</si>
  <si>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</si>
  <si>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</si>
  <si>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</si>
  <si>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</si>
  <si>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</si>
  <si>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</si>
  <si>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</si>
  <si>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</si>
  <si>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</si>
  <si>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</si>
  <si>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</si>
  <si>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</si>
  <si>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</si>
  <si>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</si>
  <si>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</si>
  <si>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</si>
  <si>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</si>
  <si>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</si>
  <si>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</si>
  <si>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</si>
  <si>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</si>
  <si>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</si>
  <si>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</si>
  <si>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</si>
  <si>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</si>
  <si>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</si>
  <si>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</si>
  <si>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</si>
  <si>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</si>
  <si>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</si>
  <si>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</si>
  <si>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</si>
  <si>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</si>
  <si>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</si>
  <si>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</si>
  <si>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</si>
  <si>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</si>
  <si>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</si>
  <si>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</si>
  <si>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</si>
  <si>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</si>
  <si>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</si>
  <si>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</si>
  <si>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</si>
  <si>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</si>
  <si>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</si>
  <si>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</si>
  <si>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</si>
  <si>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</si>
  <si>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</si>
  <si>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</si>
  <si>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</si>
  <si>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</si>
  <si>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</si>
  <si>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</si>
  <si>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</si>
  <si>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</si>
  <si>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</si>
  <si>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</si>
  <si>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</si>
  <si>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</si>
  <si>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</si>
  <si>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</si>
  <si>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</si>
  <si>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</si>
  <si>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</si>
  <si>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</si>
  <si>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</si>
  <si>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</si>
  <si>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</si>
  <si>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</si>
  <si>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</si>
  <si>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</si>
  <si>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</si>
  <si>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</si>
  <si>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</si>
  <si>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</si>
  <si>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</si>
  <si>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</si>
  <si>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</si>
  <si>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</si>
  <si>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</si>
  <si>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</si>
  <si>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</si>
  <si>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</si>
  <si>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</si>
  <si>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</si>
  <si>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</si>
  <si>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</si>
  <si>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</si>
  <si>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</si>
  <si>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</si>
  <si>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</si>
  <si>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</si>
  <si>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</si>
  <si>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</si>
  <si>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</si>
  <si>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</si>
  <si>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</si>
  <si>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</si>
  <si>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</si>
  <si>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</si>
  <si>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</si>
  <si>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</si>
  <si>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</si>
  <si>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</si>
  <si>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</si>
  <si>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</si>
  <si>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</si>
  <si>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</si>
  <si>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</si>
  <si>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</si>
  <si>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</si>
  <si>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</si>
  <si>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</si>
  <si>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</si>
  <si>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</si>
  <si>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</si>
  <si>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</si>
  <si>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</si>
  <si>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</si>
  <si>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</si>
  <si>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</si>
  <si>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</si>
  <si>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</si>
  <si>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</si>
  <si>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</si>
  <si>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</si>
  <si>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</si>
  <si>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</si>
  <si>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</si>
  <si>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</si>
  <si>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</si>
  <si>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</si>
  <si>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</si>
  <si>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</si>
  <si>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</si>
  <si>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</si>
  <si>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</si>
  <si>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</si>
  <si>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</si>
  <si>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</si>
  <si>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</si>
  <si>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</si>
  <si>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</si>
  <si>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</si>
  <si>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</si>
  <si>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</si>
  <si>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</si>
  <si>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</si>
  <si>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</si>
  <si>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</si>
  <si>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</si>
  <si>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</si>
  <si>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</si>
  <si>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</si>
  <si>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</si>
  <si>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</si>
  <si>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</si>
  <si>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</si>
  <si>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</si>
  <si>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</si>
  <si>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</si>
  <si>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</si>
  <si>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</si>
  <si>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</si>
  <si>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</si>
  <si>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</si>
  <si>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</si>
  <si>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</si>
  <si>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</si>
  <si>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</si>
  <si>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</si>
  <si>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</si>
  <si>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</si>
  <si>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</si>
  <si>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</si>
  <si>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</si>
  <si>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</si>
  <si>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</si>
  <si>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</si>
  <si>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</si>
  <si>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</si>
  <si>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</si>
  <si>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</si>
  <si>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</si>
  <si>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</si>
  <si>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</si>
  <si>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</si>
  <si>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</si>
  <si>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</si>
  <si>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</si>
  <si>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</si>
  <si>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</si>
  <si>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</si>
  <si>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</si>
  <si>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</si>
  <si>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</si>
  <si>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</si>
  <si>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</si>
  <si>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</si>
  <si>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</si>
  <si>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</si>
  <si>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</si>
  <si>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</si>
  <si>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</si>
  <si>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</si>
  <si>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</si>
  <si>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</si>
  <si>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</si>
  <si>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</si>
  <si>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</si>
  <si>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</si>
  <si>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</si>
  <si>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</si>
  <si>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</si>
  <si>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</si>
  <si>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</si>
  <si>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</si>
  <si>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</si>
  <si>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</si>
  <si>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</si>
  <si>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</si>
  <si>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</si>
  <si>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</si>
  <si>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</si>
  <si>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</si>
  <si>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</si>
  <si>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</si>
  <si>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</si>
  <si>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</si>
  <si>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</si>
  <si>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</si>
  <si>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</si>
  <si>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</si>
  <si>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</si>
  <si>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</si>
  <si>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</si>
  <si>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</si>
  <si>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</si>
  <si>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</si>
  <si>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</si>
  <si>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</si>
  <si>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</si>
  <si>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</si>
  <si>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</si>
  <si>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</si>
  <si>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</si>
  <si>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</si>
  <si>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</si>
  <si>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</si>
  <si>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</si>
  <si>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</si>
  <si>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</si>
  <si>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</si>
  <si>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</si>
  <si>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</si>
  <si>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</si>
  <si>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</si>
  <si>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</si>
  <si>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</si>
  <si>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</si>
  <si>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</si>
  <si>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</si>
  <si>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</si>
  <si>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</si>
  <si>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</si>
  <si>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</si>
  <si>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</si>
  <si>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</si>
  <si>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</si>
  <si>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</si>
  <si>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</si>
  <si>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</si>
  <si>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</si>
  <si>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</si>
  <si>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</si>
  <si>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</si>
  <si>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</si>
  <si>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</si>
  <si>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</si>
  <si>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</si>
  <si>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</si>
  <si>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</si>
  <si>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</si>
  <si>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</si>
  <si>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</si>
  <si>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</si>
  <si>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</si>
  <si>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</si>
  <si>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</si>
  <si>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</si>
  <si>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</si>
  <si>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</si>
  <si>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</si>
  <si>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</si>
  <si>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</si>
  <si>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</si>
  <si>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</si>
  <si>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</si>
  <si>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</si>
  <si>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</si>
  <si>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</si>
  <si>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</si>
  <si>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</si>
  <si>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</si>
  <si>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</si>
  <si>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</si>
  <si>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</si>
  <si>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</si>
  <si>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</si>
  <si>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</si>
  <si>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</si>
  <si>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</si>
  <si>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</si>
  <si>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</si>
  <si>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</si>
  <si>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</si>
  <si>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</si>
  <si>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</si>
  <si>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</si>
  <si>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</si>
  <si>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</si>
  <si>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</si>
  <si>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</si>
  <si>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</si>
  <si>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</si>
  <si>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</si>
  <si>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</si>
  <si>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</si>
  <si>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</si>
  <si>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</si>
  <si>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</si>
  <si>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</si>
  <si>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</si>
  <si>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</si>
  <si>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</si>
  <si>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</si>
  <si>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</si>
  <si>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</si>
  <si>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</si>
  <si>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</si>
  <si>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</si>
  <si>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</si>
  <si>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</si>
  <si>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</si>
  <si>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</si>
  <si>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</si>
  <si>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</si>
  <si>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</si>
  <si>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</si>
  <si>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</si>
  <si>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</si>
  <si>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</si>
  <si>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</si>
  <si>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</si>
  <si>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</si>
  <si>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</si>
  <si>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</si>
  <si>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</si>
  <si>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</si>
  <si>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</si>
  <si>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</si>
  <si>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</si>
  <si>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</si>
  <si>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</si>
  <si>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</si>
  <si>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</si>
  <si>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</si>
  <si>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</si>
  <si>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</si>
  <si>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</si>
  <si>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</si>
  <si>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</si>
  <si>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</si>
  <si>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</si>
  <si>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</si>
  <si>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</si>
  <si>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</si>
  <si>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</si>
  <si>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</si>
  <si>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</si>
  <si>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</si>
  <si>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</si>
  <si>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</si>
  <si>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</si>
  <si>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</si>
  <si>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</si>
  <si>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</si>
  <si>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</si>
  <si>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</si>
  <si>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</si>
  <si>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</si>
  <si>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</si>
  <si>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</si>
  <si>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</si>
  <si>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</si>
  <si>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</si>
  <si>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</si>
  <si>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</si>
  <si>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</si>
  <si>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</si>
  <si>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</si>
  <si>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</si>
  <si>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</si>
  <si>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</si>
  <si>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</si>
  <si>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</si>
  <si>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</si>
  <si>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</si>
  <si>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</si>
  <si>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</si>
  <si>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</si>
  <si>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</si>
  <si>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</si>
  <si>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</si>
  <si>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</si>
  <si>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</si>
  <si>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</si>
  <si>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</si>
  <si>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</si>
  <si>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</si>
  <si>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</si>
  <si>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</si>
  <si>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</si>
  <si>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</si>
  <si>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</si>
  <si>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</si>
  <si>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</si>
  <si>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</si>
  <si>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</si>
  <si>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</si>
  <si>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</si>
  <si>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</si>
  <si>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</si>
  <si>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</si>
  <si>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</si>
  <si>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</si>
  <si>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</si>
  <si>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</si>
  <si>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</si>
  <si>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</si>
  <si>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</si>
  <si>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</si>
  <si>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</si>
  <si>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</si>
  <si>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</si>
  <si>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</si>
  <si>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</si>
  <si>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</si>
  <si>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</si>
  <si>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</si>
  <si>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</si>
  <si>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</si>
  <si>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</si>
  <si>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</si>
  <si>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</si>
  <si>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</si>
  <si>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</si>
  <si>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</si>
  <si>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</si>
  <si>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</si>
  <si>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</si>
  <si>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</si>
  <si>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</si>
  <si>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</si>
  <si>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</si>
  <si>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</si>
  <si>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</si>
  <si>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</si>
  <si>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</si>
  <si>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</si>
  <si>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</si>
  <si>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</si>
  <si>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</si>
  <si>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</si>
  <si>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</si>
  <si>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</si>
  <si>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</si>
  <si>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</si>
  <si>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</si>
  <si>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</si>
  <si>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</si>
  <si>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</si>
  <si>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</si>
  <si>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</si>
  <si>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</si>
  <si>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</si>
  <si>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</si>
  <si>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</si>
  <si>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</si>
  <si>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</si>
  <si>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</si>
  <si>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</si>
  <si>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</si>
  <si>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</si>
  <si>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</si>
  <si>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</si>
  <si>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</si>
  <si>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</si>
  <si>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</si>
  <si>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</si>
  <si>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</si>
  <si>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</si>
  <si>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</si>
  <si>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</si>
  <si>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</si>
  <si>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</si>
  <si>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</si>
  <si>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</si>
  <si>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</si>
  <si>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</si>
  <si>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</si>
  <si>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</si>
  <si>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</si>
  <si>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</si>
  <si>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</si>
  <si>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</si>
  <si>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</si>
  <si>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</si>
  <si>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</si>
  <si>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</si>
  <si>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</si>
  <si>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</si>
  <si>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</si>
  <si>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</si>
  <si>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</si>
  <si>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</si>
  <si>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</si>
  <si>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</si>
  <si>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</si>
  <si>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</si>
  <si>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</si>
  <si>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</si>
  <si>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</si>
  <si>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</si>
  <si>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</si>
  <si>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</si>
  <si>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</si>
  <si>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</si>
  <si>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</si>
  <si>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</si>
  <si>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</si>
  <si>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</si>
  <si>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</si>
  <si>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</si>
  <si>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</si>
  <si>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</si>
  <si>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</si>
  <si>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</si>
  <si>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</si>
  <si>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</si>
  <si>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</si>
  <si>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</si>
  <si>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</si>
  <si>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</si>
  <si>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</si>
  <si>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</si>
  <si>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</si>
  <si>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</si>
  <si>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</si>
  <si>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</si>
  <si>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</si>
  <si>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</si>
  <si>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</si>
  <si>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</si>
  <si>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</si>
  <si>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</si>
  <si>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</si>
  <si>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</si>
  <si>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</si>
  <si>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</si>
  <si>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</si>
  <si>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</si>
  <si>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</si>
  <si>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</si>
  <si>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</si>
  <si>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</si>
  <si>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</si>
  <si>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</si>
  <si>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</si>
  <si>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</si>
  <si>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</si>
  <si>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</si>
  <si>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</si>
  <si>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</si>
  <si>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</si>
  <si>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</si>
  <si>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</si>
  <si>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</si>
  <si>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</si>
  <si>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</si>
  <si>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</si>
  <si>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</si>
  <si>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</si>
  <si>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</si>
  <si>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</si>
  <si>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</si>
  <si>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</si>
  <si>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</si>
  <si>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</si>
  <si>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</si>
  <si>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</si>
  <si>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</si>
  <si>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</si>
  <si>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</si>
  <si>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</si>
  <si>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</si>
  <si>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</si>
  <si>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</si>
  <si>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</si>
  <si>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</si>
  <si>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</si>
  <si>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</si>
  <si>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</si>
  <si>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</si>
  <si>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</si>
  <si>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</si>
  <si>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</si>
  <si>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</si>
  <si>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</si>
  <si>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</si>
  <si>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</si>
  <si>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</si>
  <si>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</si>
  <si>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</si>
  <si>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</si>
  <si>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</si>
  <si>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</si>
  <si>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</si>
  <si>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</si>
  <si>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</si>
  <si>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</si>
  <si>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</si>
  <si>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</si>
  <si>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</si>
  <si>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</si>
  <si>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</si>
  <si>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</si>
  <si>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</si>
  <si>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</si>
  <si>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</si>
  <si>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</si>
  <si>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</si>
  <si>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</si>
  <si>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</si>
  <si>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</si>
  <si>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</si>
  <si>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</si>
  <si>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</si>
  <si>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</si>
  <si>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</si>
  <si>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</si>
  <si>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</si>
  <si>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</si>
  <si>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</si>
  <si>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</si>
  <si>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</si>
  <si>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</si>
  <si>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</si>
  <si>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</si>
  <si>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</si>
  <si>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</si>
  <si>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</si>
  <si>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</si>
  <si>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</si>
  <si>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</si>
  <si>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</si>
  <si>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</si>
  <si>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</si>
  <si>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</si>
  <si>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</si>
  <si>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</si>
  <si>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</si>
  <si>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</si>
  <si>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</si>
  <si>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</si>
  <si>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</si>
  <si>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</si>
  <si>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</si>
  <si>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</si>
  <si>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</si>
  <si>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</si>
  <si>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</si>
  <si>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</si>
  <si>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</si>
  <si>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</si>
  <si>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</si>
  <si>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</si>
  <si>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</si>
  <si>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</si>
  <si>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</si>
  <si>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</si>
  <si>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</si>
  <si>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</si>
  <si>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</si>
  <si>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</si>
  <si>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</si>
  <si>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</si>
  <si>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</si>
  <si>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</si>
  <si>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</si>
  <si>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</si>
  <si>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</si>
  <si>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</si>
  <si>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</si>
  <si>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</si>
  <si>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</si>
  <si>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</si>
  <si>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</si>
  <si>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</si>
  <si>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</si>
  <si>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</si>
  <si>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</si>
  <si>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</si>
  <si>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</si>
  <si>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</si>
  <si>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</si>
  <si>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</si>
  <si>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</si>
  <si>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</si>
  <si>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</si>
  <si>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</si>
  <si>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</si>
  <si>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</si>
  <si>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</si>
  <si>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</si>
  <si>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</si>
  <si>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</si>
  <si>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</si>
  <si>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</si>
  <si>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</si>
  <si>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</si>
  <si>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</si>
  <si>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</si>
  <si>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</si>
  <si>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</si>
  <si>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</si>
  <si>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</si>
  <si>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</si>
  <si>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</si>
  <si>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</si>
  <si>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</si>
  <si>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</si>
  <si>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</si>
  <si>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</si>
  <si>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</si>
  <si>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</si>
  <si>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</si>
  <si>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</si>
  <si>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</si>
  <si>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</si>
  <si>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</si>
  <si>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</si>
  <si>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</si>
  <si>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</si>
  <si>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</si>
  <si>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</si>
  <si>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</si>
  <si>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</si>
  <si>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</si>
  <si>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</si>
  <si>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</si>
  <si>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</si>
  <si>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</si>
  <si>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</si>
  <si>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</si>
  <si>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</si>
  <si>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</si>
  <si>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</si>
  <si>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</si>
  <si>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</si>
  <si>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</si>
  <si>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</si>
  <si>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</si>
  <si>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</si>
  <si>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</si>
  <si>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</si>
  <si>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</si>
  <si>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</si>
  <si>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</si>
  <si>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</si>
  <si>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</si>
  <si>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</si>
  <si>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</si>
  <si>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</si>
  <si>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</si>
  <si>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</si>
  <si>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</si>
  <si>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</si>
  <si>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</si>
  <si>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</si>
  <si>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</si>
  <si>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</si>
  <si>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</si>
  <si>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</si>
  <si>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</si>
  <si>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</si>
  <si>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</si>
  <si>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</si>
  <si>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</si>
  <si>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</si>
  <si>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</si>
  <si>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</si>
  <si>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</si>
  <si>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</si>
  <si>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</si>
  <si>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</si>
  <si>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</si>
  <si>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</si>
  <si>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</si>
  <si>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</si>
  <si>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</si>
  <si>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</si>
  <si>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</si>
  <si>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</si>
  <si>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</si>
  <si>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</si>
  <si>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</si>
  <si>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</si>
  <si>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</si>
  <si>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</si>
  <si>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</si>
  <si>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</si>
  <si>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</si>
  <si>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</si>
  <si>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</si>
  <si>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</si>
  <si>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</si>
  <si>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</si>
  <si>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</si>
  <si>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</si>
  <si>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</si>
  <si>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</si>
  <si>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</si>
  <si>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</si>
  <si>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</si>
  <si>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</si>
  <si>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</si>
  <si>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</si>
  <si>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</si>
  <si>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</si>
  <si>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</si>
  <si>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</si>
  <si>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</si>
  <si>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</si>
  <si>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</si>
  <si>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</si>
  <si>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</si>
  <si>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</si>
  <si>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</si>
  <si>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</si>
  <si>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</si>
  <si>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</si>
  <si>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</si>
  <si>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</si>
  <si>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</si>
  <si>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</si>
  <si>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</si>
  <si>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</si>
  <si>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</si>
  <si>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</si>
  <si>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</si>
  <si>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</si>
  <si>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</si>
  <si>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</si>
  <si>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</si>
  <si>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</si>
  <si>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</si>
  <si>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</si>
  <si>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</si>
  <si>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</si>
  <si>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</si>
  <si>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</si>
  <si>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</si>
  <si>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</si>
  <si>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</si>
  <si>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</si>
  <si>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</si>
  <si>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</si>
  <si>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</si>
  <si>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</si>
  <si>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</si>
  <si>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</si>
  <si>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</si>
  <si>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</si>
  <si>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</si>
  <si>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</si>
  <si>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</si>
  <si>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</si>
  <si>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</si>
  <si>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</si>
  <si>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</si>
  <si>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</si>
  <si>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</si>
  <si>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</si>
  <si>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</si>
  <si>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</si>
  <si>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</si>
  <si>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</si>
  <si>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</si>
  <si>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</si>
  <si>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</si>
  <si>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</si>
  <si>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</si>
  <si>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</si>
  <si>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</si>
  <si>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</si>
  <si>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</si>
  <si>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</si>
  <si>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</si>
  <si>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</si>
  <si>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</si>
  <si>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</si>
  <si>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</si>
  <si>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</si>
  <si>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</si>
  <si>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</si>
  <si>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</si>
  <si>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</si>
  <si>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</si>
  <si>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</si>
  <si>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</si>
  <si>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</si>
  <si>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</si>
  <si>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</si>
  <si>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</si>
  <si>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</si>
  <si>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</si>
  <si>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</si>
  <si>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</si>
  <si>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</si>
  <si>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</si>
  <si>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</si>
  <si>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</si>
  <si>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</si>
  <si>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</si>
  <si>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</si>
  <si>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</si>
  <si>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</si>
  <si>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</si>
  <si>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</si>
  <si>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</si>
  <si>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</si>
  <si>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</si>
  <si>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</si>
  <si>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</si>
  <si>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</si>
  <si>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</si>
  <si>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</si>
  <si>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</si>
  <si>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</si>
  <si>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</si>
  <si>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</si>
  <si>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</si>
  <si>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</si>
  <si>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</si>
  <si>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</si>
  <si>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</si>
  <si>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</si>
  <si>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</si>
  <si>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</si>
  <si>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</si>
  <si>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</si>
  <si>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</si>
  <si>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</si>
  <si>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</si>
  <si>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</si>
  <si>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</si>
  <si>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</si>
  <si>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</si>
  <si>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</si>
  <si>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</si>
  <si>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</si>
  <si>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</si>
  <si>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</si>
  <si>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</si>
  <si>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</si>
  <si>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</si>
  <si>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</si>
  <si>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</si>
  <si>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</si>
  <si>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</si>
  <si>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</si>
  <si>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</si>
  <si>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</si>
  <si>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</si>
  <si>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</si>
  <si>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</si>
  <si>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</si>
  <si>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</si>
  <si>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</si>
  <si>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</si>
  <si>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</si>
  <si>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</si>
  <si>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</si>
  <si>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</si>
  <si>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</si>
  <si>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</si>
  <si>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</si>
  <si>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</si>
  <si>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</si>
  <si>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</si>
  <si>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</si>
  <si>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</si>
  <si>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</si>
  <si>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</si>
  <si>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</si>
  <si>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</si>
  <si>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</si>
  <si>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</si>
  <si>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</si>
  <si>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</si>
  <si>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</si>
  <si>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</si>
  <si>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</si>
  <si>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</si>
  <si>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</si>
  <si>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</si>
  <si>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</si>
  <si>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</si>
  <si>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</si>
  <si>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</si>
  <si>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</si>
  <si>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</si>
  <si>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</si>
  <si>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</si>
  <si>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</si>
  <si>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</si>
  <si>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</si>
  <si>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</si>
  <si>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</si>
  <si>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</si>
  <si>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</si>
  <si>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</si>
  <si>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</si>
  <si>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</si>
  <si>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</si>
  <si>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</si>
  <si>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</si>
  <si>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</si>
  <si>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</si>
  <si>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</si>
  <si>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</si>
  <si>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</si>
  <si>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</si>
  <si>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</si>
  <si>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</si>
  <si>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</si>
  <si>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</si>
  <si>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</si>
  <si>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</si>
  <si>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</si>
  <si>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</si>
  <si>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</si>
  <si>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</si>
  <si>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</si>
  <si>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</si>
  <si>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</si>
  <si>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</si>
  <si>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</si>
  <si>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</si>
  <si>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</si>
  <si>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</si>
  <si>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</si>
  <si>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</si>
  <si>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</si>
  <si>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</si>
  <si>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</si>
  <si>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</si>
  <si>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</si>
  <si>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</si>
  <si>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</si>
  <si>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</si>
  <si>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</si>
  <si>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</si>
  <si>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</si>
  <si>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</si>
  <si>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</si>
  <si>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</si>
  <si>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</si>
  <si>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</si>
  <si>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</si>
  <si>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</si>
  <si>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</si>
  <si>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</si>
  <si>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</si>
  <si>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</si>
  <si>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</si>
  <si>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</si>
  <si>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</si>
  <si>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</si>
  <si>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</si>
  <si>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</si>
  <si>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</si>
  <si>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</si>
  <si>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</si>
  <si>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</si>
  <si>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</si>
  <si>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</si>
  <si>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</si>
  <si>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</si>
  <si>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</si>
  <si>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</si>
  <si>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</si>
  <si>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</si>
  <si>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</si>
  <si>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</si>
  <si>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</si>
  <si>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</si>
  <si>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</si>
  <si>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</si>
  <si>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</si>
  <si>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</si>
  <si>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</si>
  <si>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</si>
  <si>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</si>
  <si>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</si>
  <si>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</si>
  <si>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</si>
  <si>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</si>
  <si>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</si>
  <si>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</si>
  <si>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</si>
  <si>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</si>
  <si>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</si>
  <si>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</si>
  <si>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</si>
  <si>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</si>
  <si>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</si>
  <si>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</si>
  <si>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</si>
  <si>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</si>
  <si>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</si>
  <si>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</si>
  <si>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</si>
  <si>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</si>
  <si>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</si>
  <si>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</si>
  <si>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</si>
  <si>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</si>
  <si>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</si>
  <si>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</si>
  <si>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</si>
  <si>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</si>
  <si>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</si>
  <si>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</si>
  <si>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</si>
  <si>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</si>
  <si>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</si>
  <si>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</si>
  <si>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</si>
  <si>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</si>
  <si>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</si>
  <si>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</si>
  <si>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</si>
  <si>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</si>
  <si>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</si>
  <si>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</si>
  <si>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</si>
  <si>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</si>
  <si>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</si>
  <si>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</si>
  <si>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</si>
  <si>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</si>
  <si>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</si>
  <si>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</si>
  <si>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</si>
  <si>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</si>
  <si>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</si>
  <si>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</si>
  <si>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</si>
  <si>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</si>
  <si>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</si>
  <si>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</si>
  <si>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</si>
  <si>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</si>
  <si>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</si>
  <si>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</si>
  <si>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</si>
  <si>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</si>
  <si>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</si>
  <si>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</si>
  <si>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</si>
  <si>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</si>
  <si>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</si>
  <si>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</si>
  <si>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</si>
  <si>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</si>
  <si>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</si>
  <si>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</si>
  <si>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</si>
  <si>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</si>
  <si>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</si>
  <si>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</si>
  <si>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</si>
  <si>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</si>
  <si>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</si>
  <si>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</si>
  <si>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</si>
  <si>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</si>
  <si>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</si>
  <si>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</si>
  <si>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</si>
  <si>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</si>
  <si>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</si>
  <si>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</si>
  <si>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</si>
  <si>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</si>
  <si>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</si>
  <si>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</si>
  <si>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</si>
  <si>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</si>
  <si>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</si>
  <si>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</si>
  <si>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</si>
  <si>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</si>
  <si>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</si>
  <si>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</si>
  <si>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</si>
  <si>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</si>
  <si>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</si>
  <si>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</si>
  <si>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</si>
  <si>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</si>
  <si>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</si>
  <si>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</si>
  <si>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</si>
  <si>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</si>
  <si>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</si>
  <si>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</si>
  <si>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</si>
  <si>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</si>
  <si>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</si>
  <si>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</si>
  <si>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</si>
  <si>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</si>
  <si>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</si>
  <si>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</si>
  <si>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</si>
  <si>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</si>
  <si>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</si>
  <si>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</si>
  <si>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</si>
  <si>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</si>
  <si>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</si>
  <si>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</si>
  <si>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</si>
  <si>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</si>
  <si>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</si>
  <si>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</si>
  <si>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</si>
  <si>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</si>
  <si>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</si>
  <si>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</si>
  <si>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</si>
  <si>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</si>
  <si>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</si>
  <si>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</si>
  <si>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</si>
  <si>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</si>
  <si>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</si>
  <si>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</si>
  <si>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</si>
  <si>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</si>
  <si>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</si>
  <si>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</si>
  <si>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</si>
  <si>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</si>
  <si>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</si>
  <si>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</si>
  <si>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</si>
  <si>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</si>
  <si>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</si>
  <si>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</si>
  <si>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</si>
  <si>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</si>
  <si>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</si>
  <si>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</si>
  <si>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</si>
  <si>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</si>
  <si>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</si>
  <si>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</si>
  <si>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</si>
  <si>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</si>
  <si>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</si>
  <si>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</si>
  <si>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</si>
  <si>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</si>
  <si>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</si>
  <si>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</si>
  <si>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</si>
  <si>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</si>
  <si>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</si>
  <si>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</si>
  <si>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</si>
  <si>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</si>
  <si>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</si>
  <si>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</si>
  <si>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</si>
  <si>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</si>
  <si>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</si>
  <si>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</si>
  <si>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</si>
  <si>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</si>
  <si>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</si>
  <si>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</si>
  <si>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</si>
  <si>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</si>
  <si>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</si>
  <si>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</si>
  <si>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</si>
  <si>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</si>
  <si>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</si>
  <si>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</si>
  <si>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</si>
  <si>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</si>
  <si>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</si>
  <si>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</si>
  <si>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</si>
  <si>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</si>
  <si>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</si>
  <si>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</si>
  <si>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</si>
  <si>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</si>
  <si>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</si>
  <si>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</si>
  <si>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</si>
  <si>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</si>
  <si>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</si>
  <si>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</si>
  <si>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</si>
  <si>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</si>
  <si>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</si>
  <si>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</si>
  <si>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</si>
  <si>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</si>
  <si>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</si>
  <si>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</si>
  <si>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</si>
  <si>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</si>
  <si>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</si>
  <si>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</si>
  <si>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</si>
  <si>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</si>
  <si>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</si>
  <si>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</si>
  <si>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</si>
  <si>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</si>
  <si>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</si>
  <si>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</si>
  <si>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</si>
  <si>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</si>
  <si>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</si>
  <si>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</si>
  <si>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</si>
  <si>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</si>
  <si>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</si>
  <si>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</si>
  <si>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</si>
  <si>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</si>
  <si>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</si>
  <si>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</si>
  <si>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</si>
  <si>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</si>
  <si>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</si>
  <si>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</si>
  <si>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</si>
  <si>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</si>
  <si>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</si>
  <si>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</si>
  <si>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</si>
  <si>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</si>
  <si>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</si>
  <si>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</si>
  <si>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</si>
  <si>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</si>
  <si>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</si>
  <si>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</si>
  <si>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</si>
  <si>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</si>
  <si>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</si>
  <si>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</si>
  <si>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</si>
  <si>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</si>
  <si>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</si>
  <si>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</si>
  <si>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</si>
  <si>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</si>
  <si>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</si>
  <si>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</si>
  <si>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</si>
  <si>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</si>
  <si>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</si>
  <si>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</si>
  <si>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</si>
  <si>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</si>
  <si>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</si>
  <si>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</si>
  <si>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</si>
  <si>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</si>
  <si>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</si>
  <si>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</si>
  <si>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</si>
  <si>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</si>
  <si>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</si>
  <si>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</si>
  <si>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</si>
  <si>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</si>
  <si>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</si>
  <si>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</si>
  <si>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</si>
  <si>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</si>
  <si>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</si>
  <si>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</si>
  <si>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</si>
  <si>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</si>
  <si>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</si>
  <si>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</si>
  <si>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</si>
  <si>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</si>
  <si>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</si>
  <si>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</si>
  <si>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</si>
  <si>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</si>
  <si>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</si>
  <si>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</si>
  <si>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</si>
  <si>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</si>
  <si>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</si>
  <si>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</si>
  <si>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</si>
  <si>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</si>
  <si>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</si>
  <si>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</si>
  <si>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</si>
  <si>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</si>
  <si>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</si>
  <si>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</si>
  <si>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</si>
  <si>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</si>
  <si>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</si>
  <si>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</si>
  <si>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</si>
  <si>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</si>
  <si>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</si>
  <si>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</si>
  <si>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</si>
  <si>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</si>
  <si>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</si>
  <si>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</si>
  <si>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</si>
  <si>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</si>
  <si>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</si>
  <si>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</si>
  <si>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</si>
  <si>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</si>
  <si>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</si>
  <si>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</si>
  <si>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</si>
  <si>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</si>
  <si>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</si>
  <si>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</si>
  <si>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</si>
  <si>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</si>
  <si>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</si>
  <si>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</si>
  <si>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</si>
  <si>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</si>
  <si>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</si>
  <si>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</si>
  <si>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</si>
  <si>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</si>
  <si>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</si>
  <si>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</si>
  <si>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</si>
  <si>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</si>
  <si>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</si>
  <si>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</si>
  <si>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</si>
  <si>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</si>
  <si>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</si>
  <si>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</si>
  <si>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</si>
  <si>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</si>
  <si>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</si>
  <si>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</si>
  <si>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</si>
  <si>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</si>
  <si>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</si>
  <si>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</si>
  <si>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</si>
  <si>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</si>
  <si>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</si>
  <si>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</si>
  <si>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</si>
  <si>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</si>
  <si>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</si>
  <si>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</si>
  <si>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</si>
  <si>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</si>
  <si>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</si>
  <si>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</si>
  <si>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</si>
  <si>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</si>
  <si>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</si>
  <si>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</si>
  <si>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</si>
  <si>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</si>
  <si>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</si>
  <si>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</si>
  <si>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</si>
  <si>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</si>
  <si>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</si>
  <si>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</si>
  <si>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</si>
  <si>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</si>
  <si>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</si>
  <si>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</si>
  <si>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</si>
  <si>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</si>
  <si>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</si>
  <si>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</si>
  <si>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</si>
  <si>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</si>
  <si>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</si>
  <si>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</si>
  <si>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</si>
  <si>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</si>
  <si>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</si>
  <si>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</si>
  <si>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</si>
  <si>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</si>
  <si>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</si>
  <si>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</si>
  <si>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</si>
  <si>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</si>
  <si>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</si>
  <si>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</si>
  <si>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</si>
  <si>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</si>
  <si>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</si>
  <si>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</si>
  <si>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</si>
  <si>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</si>
  <si>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</si>
  <si>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</si>
  <si>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</si>
  <si>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</si>
  <si>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</si>
  <si>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</si>
  <si>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</si>
  <si>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</si>
  <si>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</si>
  <si>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</si>
  <si>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</si>
  <si>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</si>
  <si>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</si>
  <si>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</si>
  <si>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</si>
  <si>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</si>
  <si>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</si>
  <si>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</si>
  <si>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</si>
  <si>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</si>
  <si>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</si>
  <si>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</si>
  <si>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</si>
  <si>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</si>
  <si>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</si>
  <si>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</si>
  <si>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</si>
  <si>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</si>
  <si>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</si>
  <si>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</si>
  <si>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</si>
  <si>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</si>
  <si>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</si>
  <si>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</si>
  <si>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</si>
  <si>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</si>
  <si>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</si>
  <si>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</si>
  <si>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</si>
  <si>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</si>
  <si>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</si>
  <si>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</si>
  <si>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</si>
  <si>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</si>
  <si>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</si>
  <si>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</si>
  <si>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</si>
  <si>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</si>
  <si>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</si>
  <si>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</si>
  <si>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</si>
  <si>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</si>
  <si>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</si>
  <si>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</si>
  <si>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</si>
  <si>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</si>
  <si>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</si>
  <si>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</si>
  <si>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</si>
  <si>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</si>
  <si>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</si>
  <si>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</si>
  <si>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</si>
  <si>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</si>
  <si>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</si>
  <si>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</si>
  <si>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</si>
  <si>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</si>
  <si>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</si>
  <si>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</si>
  <si>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</si>
  <si>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</si>
  <si>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</si>
  <si>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</si>
  <si>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</si>
  <si>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</si>
  <si>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</si>
  <si>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</si>
  <si>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</si>
  <si>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</si>
  <si>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</si>
  <si>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</si>
  <si>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</si>
  <si>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</si>
  <si>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</si>
  <si>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</si>
  <si>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</si>
  <si>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</si>
  <si>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</si>
  <si>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</si>
  <si>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</si>
  <si>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</si>
  <si>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</si>
  <si>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</si>
  <si>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</si>
  <si>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</si>
  <si>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</si>
  <si>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</si>
  <si>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</si>
  <si>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</si>
  <si>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</si>
  <si>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</si>
  <si>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</si>
  <si>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</si>
  <si>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</si>
  <si>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</si>
  <si>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</si>
  <si>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</si>
  <si>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</si>
  <si>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</si>
  <si>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</si>
  <si>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</si>
  <si>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</si>
  <si>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</si>
  <si>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</si>
  <si>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</si>
  <si>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</si>
  <si>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</si>
  <si>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</si>
  <si>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</si>
  <si>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</si>
  <si>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</si>
  <si>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</si>
  <si>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</si>
  <si>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</si>
  <si>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</si>
  <si>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</si>
  <si>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</si>
  <si>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</si>
  <si>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</si>
  <si>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</si>
  <si>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</si>
  <si>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</si>
  <si>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</si>
  <si>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</si>
  <si>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</si>
  <si>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</si>
  <si>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</si>
  <si>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</si>
  <si>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</si>
  <si>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</si>
  <si>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</si>
  <si>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</si>
  <si>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</si>
  <si>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</si>
  <si>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</si>
  <si>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</si>
  <si>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</si>
  <si>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</si>
  <si>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</si>
  <si>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</si>
  <si>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</si>
  <si>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</si>
  <si>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</si>
  <si>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</si>
  <si>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</si>
  <si>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</si>
  <si>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</si>
  <si>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</si>
  <si>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</si>
  <si>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</si>
  <si>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</si>
  <si>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</si>
  <si>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</si>
  <si>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</si>
  <si>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</si>
  <si>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</si>
  <si>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</si>
  <si>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</si>
  <si>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</si>
  <si>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</si>
  <si>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</si>
  <si>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</si>
  <si>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</si>
  <si>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</si>
  <si>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</si>
  <si>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</si>
  <si>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</si>
  <si>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</si>
  <si>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</si>
  <si>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</si>
  <si>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</si>
  <si>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</si>
  <si>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</si>
  <si>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</si>
  <si>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</si>
  <si>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</si>
  <si>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</si>
  <si>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</si>
  <si>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</si>
  <si>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</si>
  <si>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</si>
  <si>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</si>
  <si>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</si>
  <si>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</si>
  <si>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</si>
  <si>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</si>
  <si>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</si>
  <si>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</si>
  <si>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</si>
  <si>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</si>
  <si>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</si>
  <si>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</si>
  <si>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</si>
  <si>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</si>
  <si>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</si>
  <si>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</si>
  <si>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</si>
  <si>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</si>
  <si>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</si>
  <si>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</si>
  <si>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</si>
  <si>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</si>
  <si>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</si>
  <si>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</si>
  <si>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</si>
  <si>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</si>
  <si>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</si>
  <si>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</si>
  <si>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</si>
  <si>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</si>
  <si>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</si>
  <si>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</si>
  <si>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</si>
  <si>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</si>
  <si>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</si>
  <si>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</si>
  <si>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</si>
  <si>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</si>
  <si>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</si>
  <si>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</si>
  <si>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</si>
  <si>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</si>
  <si>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</si>
  <si>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</si>
  <si>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</si>
  <si>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</si>
  <si>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</si>
  <si>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</si>
  <si>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</si>
  <si>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</si>
  <si>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</si>
  <si>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</si>
  <si>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</si>
  <si>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</si>
  <si>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</si>
  <si>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</si>
  <si>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</si>
  <si>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</si>
  <si>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</si>
  <si>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</si>
  <si>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</si>
  <si>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</si>
  <si>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</si>
  <si>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</si>
  <si>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</si>
  <si>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</si>
  <si>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</si>
  <si>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</si>
  <si>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</si>
  <si>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</si>
  <si>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</si>
  <si>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</si>
  <si>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</si>
  <si>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</si>
  <si>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</si>
  <si>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</si>
  <si>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</si>
  <si>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</si>
  <si>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</si>
  <si>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</si>
  <si>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</si>
  <si>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</si>
  <si>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</si>
  <si>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</si>
  <si>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</si>
  <si>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</si>
  <si>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</si>
  <si>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</si>
  <si>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</si>
  <si>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</si>
  <si>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</si>
  <si>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</si>
  <si>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</si>
  <si>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</si>
  <si>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</si>
  <si>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</si>
  <si>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</si>
  <si>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</si>
  <si>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</si>
  <si>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</si>
  <si>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</si>
  <si>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</si>
  <si>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</si>
  <si>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</si>
  <si>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</si>
  <si>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</si>
  <si>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</si>
  <si>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</si>
  <si>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</si>
  <si>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</si>
  <si>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</si>
  <si>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</si>
  <si>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</si>
  <si>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</si>
  <si>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</si>
  <si>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</si>
  <si>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</si>
  <si>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</si>
  <si>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</si>
  <si>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</si>
  <si>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</si>
  <si>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</si>
  <si>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</si>
  <si>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</si>
  <si>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</si>
  <si>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</si>
  <si>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</si>
  <si>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</si>
  <si>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</si>
  <si>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</si>
  <si>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</si>
  <si>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</si>
  <si>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</si>
  <si>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</si>
  <si>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</si>
  <si>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</si>
  <si>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</si>
  <si>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</si>
  <si>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</si>
  <si>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</si>
  <si>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</si>
  <si>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</si>
  <si>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</si>
  <si>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</si>
  <si>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</si>
  <si>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</si>
  <si>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</si>
  <si>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</si>
  <si>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</si>
  <si>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</si>
  <si>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</si>
  <si>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</si>
  <si>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</si>
  <si>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</si>
  <si>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</si>
  <si>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</si>
  <si>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</si>
  <si>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</si>
  <si>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</si>
  <si>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</si>
  <si>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</si>
  <si>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</si>
  <si>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</si>
  <si>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</si>
  <si>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</si>
  <si>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</si>
  <si>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</si>
  <si>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</si>
  <si>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</si>
  <si>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</si>
  <si>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</si>
  <si>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</si>
  <si>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</si>
  <si>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</si>
  <si>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</si>
  <si>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</si>
  <si>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</si>
  <si>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</si>
  <si>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</si>
  <si>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</si>
  <si>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</si>
  <si>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</si>
  <si>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</si>
  <si>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</si>
  <si>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</si>
  <si>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</si>
  <si>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</si>
  <si>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</si>
  <si>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</si>
  <si>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</si>
  <si>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</si>
  <si>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</si>
  <si>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</si>
  <si>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</si>
  <si>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</si>
  <si>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</si>
  <si>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</si>
  <si>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</si>
  <si>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</si>
  <si>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</si>
  <si>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</si>
  <si>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</si>
  <si>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</si>
  <si>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</si>
  <si>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</si>
  <si>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</si>
  <si>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</si>
  <si>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</si>
  <si>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</si>
  <si>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</si>
  <si>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</si>
  <si>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</si>
  <si>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</si>
  <si>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</si>
  <si>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</si>
  <si>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</si>
  <si>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</si>
  <si>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</si>
  <si>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</si>
  <si>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</si>
  <si>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</si>
  <si>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</si>
  <si>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</si>
  <si>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</si>
  <si>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</si>
  <si>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</si>
  <si>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</si>
  <si>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</si>
  <si>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</si>
  <si>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</si>
  <si>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</si>
  <si>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</si>
  <si>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</si>
  <si>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</si>
  <si>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</si>
  <si>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</si>
  <si>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</si>
  <si>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</si>
  <si>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</si>
  <si>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</si>
  <si>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</si>
  <si>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</si>
  <si>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</si>
  <si>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</si>
  <si>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</si>
  <si>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</si>
  <si>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</si>
  <si>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</si>
  <si>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</si>
  <si>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</si>
  <si>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</si>
  <si>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</si>
  <si>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</si>
  <si>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</si>
  <si>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</si>
  <si>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</si>
  <si>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</si>
  <si>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</si>
  <si>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</si>
  <si>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</si>
  <si>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</si>
  <si>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</si>
  <si>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</si>
  <si>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</si>
  <si>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</si>
  <si>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</si>
  <si>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</si>
  <si>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</si>
  <si>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</si>
  <si>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</si>
  <si>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</si>
  <si>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</si>
  <si>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</si>
  <si>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</si>
  <si>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</si>
  <si>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</si>
  <si>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</si>
  <si>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</si>
  <si>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</si>
  <si>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</si>
  <si>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</si>
  <si>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</si>
  <si>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</si>
  <si>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</si>
  <si>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</si>
  <si>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</si>
  <si>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</si>
  <si>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</si>
  <si>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</si>
  <si>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</si>
  <si>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</si>
  <si>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</si>
  <si>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</si>
  <si>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</si>
  <si>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</si>
  <si>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</si>
  <si>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</si>
  <si>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</si>
  <si>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</si>
  <si>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</si>
  <si>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</si>
  <si>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</si>
  <si>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</si>
  <si>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</si>
  <si>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</si>
  <si>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</si>
  <si>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</si>
  <si>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</si>
  <si>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</si>
  <si>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</si>
  <si>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</si>
  <si>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</si>
  <si>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</si>
  <si>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</si>
  <si>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</si>
  <si>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</si>
  <si>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</si>
  <si>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</si>
  <si>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</si>
  <si>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</si>
  <si>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</si>
  <si>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</si>
  <si>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</si>
  <si>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</si>
  <si>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</si>
  <si>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</si>
  <si>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</si>
  <si>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</si>
  <si>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</si>
  <si>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</si>
  <si>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</si>
  <si>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</si>
  <si>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</si>
  <si>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</si>
  <si>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</si>
  <si>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</si>
  <si>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</si>
  <si>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</si>
  <si>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</si>
  <si>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</si>
  <si>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</si>
  <si>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</si>
  <si>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</si>
  <si>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</si>
  <si>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</si>
  <si>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</si>
  <si>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</si>
  <si>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</si>
  <si>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</si>
  <si>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</si>
  <si>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</si>
  <si>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</si>
  <si>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</si>
  <si>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</si>
  <si>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</si>
  <si>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</si>
  <si>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</si>
  <si>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</si>
  <si>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</si>
  <si>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</si>
  <si>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</si>
  <si>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</si>
  <si>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</si>
  <si>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</si>
  <si>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</si>
  <si>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</si>
  <si>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</si>
  <si>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</si>
  <si>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</si>
  <si>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</si>
  <si>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</si>
  <si>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</si>
  <si>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</si>
  <si>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</si>
  <si>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</si>
  <si>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</si>
  <si>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</si>
  <si>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</si>
  <si>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</si>
  <si>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</si>
  <si>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</si>
  <si>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</si>
  <si>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</si>
  <si>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</si>
  <si>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</si>
  <si>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</si>
  <si>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</si>
  <si>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</si>
  <si>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</si>
  <si>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</si>
  <si>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</si>
  <si>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</si>
  <si>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</si>
  <si>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</si>
  <si>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</si>
  <si>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</si>
  <si>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</si>
  <si>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</si>
  <si>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</si>
  <si>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</si>
  <si>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</si>
  <si>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</si>
  <si>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</si>
  <si>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</si>
  <si>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</si>
  <si>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</si>
  <si>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</si>
  <si>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</si>
  <si>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</si>
  <si>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</si>
  <si>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</si>
  <si>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</si>
  <si>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</si>
  <si>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</si>
  <si>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</si>
  <si>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</si>
  <si>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</si>
  <si>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</si>
  <si>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</si>
  <si>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</si>
  <si>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</si>
  <si>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</si>
  <si>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</si>
  <si>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</si>
  <si>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</si>
  <si>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</si>
  <si>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</si>
  <si>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</si>
  <si>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</si>
  <si>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</si>
  <si>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</si>
  <si>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</si>
  <si>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</si>
  <si>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</si>
  <si>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</si>
  <si>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</si>
  <si>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</si>
  <si>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</si>
  <si>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</si>
  <si>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</si>
  <si>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</si>
  <si>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</si>
  <si>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</si>
  <si>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</si>
  <si>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</si>
  <si>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</si>
  <si>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</si>
  <si>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</si>
  <si>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</si>
  <si>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</si>
  <si>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</si>
  <si>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</si>
  <si>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</si>
  <si>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</si>
  <si>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</si>
  <si>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</si>
  <si>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</si>
  <si>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</si>
  <si>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</si>
  <si>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</si>
  <si>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</si>
  <si>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</si>
  <si>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</si>
  <si>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</si>
  <si>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</si>
  <si>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</si>
  <si>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</si>
  <si>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</si>
  <si>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</si>
  <si>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</si>
  <si>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</si>
  <si>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</si>
  <si>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</si>
  <si>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</si>
  <si>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</si>
  <si>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</si>
  <si>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</si>
  <si>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</si>
  <si>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</si>
  <si>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</si>
  <si>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</si>
  <si>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</si>
  <si>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</si>
  <si>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</si>
  <si>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</si>
  <si>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</si>
  <si>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</si>
  <si>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</si>
  <si>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</si>
  <si>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</si>
  <si>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</si>
  <si>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</si>
  <si>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</si>
  <si>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</si>
  <si>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</si>
  <si>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</si>
  <si>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</si>
  <si>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</si>
  <si>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</si>
  <si>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</si>
  <si>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</si>
  <si>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</si>
  <si>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</si>
  <si>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</si>
  <si>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</si>
  <si>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</si>
  <si>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</si>
  <si>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</si>
  <si>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</si>
  <si>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</si>
  <si>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</si>
  <si>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</si>
  <si>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</si>
  <si>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</si>
  <si>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</si>
  <si>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</si>
  <si>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</si>
  <si>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</si>
  <si>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</si>
  <si>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</si>
  <si>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</si>
  <si>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</si>
  <si>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</si>
  <si>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</si>
  <si>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</si>
  <si>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</si>
  <si>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</si>
  <si>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</si>
  <si>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</si>
  <si>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</si>
  <si>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</si>
  <si>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</si>
  <si>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</si>
  <si>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</si>
  <si>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</si>
  <si>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</si>
  <si>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</si>
  <si>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</si>
  <si>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</si>
  <si>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</si>
  <si>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</si>
  <si>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</si>
  <si>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</si>
  <si>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</si>
  <si>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</si>
  <si>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</si>
  <si>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</si>
  <si>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</si>
  <si>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</si>
  <si>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</si>
  <si>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</si>
  <si>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</si>
  <si>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</si>
  <si>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</si>
  <si>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</si>
  <si>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</si>
  <si>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</si>
  <si>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</si>
  <si>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</si>
  <si>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</si>
  <si>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</si>
  <si>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</si>
  <si>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</si>
  <si>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</si>
  <si>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</si>
  <si>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</si>
  <si>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</si>
  <si>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</si>
  <si>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</si>
  <si>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</si>
  <si>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</si>
  <si>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</si>
  <si>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</si>
  <si>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</si>
  <si>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</si>
  <si>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</si>
  <si>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</si>
  <si>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</si>
  <si>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</si>
  <si>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</si>
  <si>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</si>
  <si>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</si>
  <si>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</si>
  <si>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</si>
  <si>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</si>
  <si>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</si>
  <si>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</si>
  <si>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</si>
  <si>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</si>
  <si>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</si>
  <si>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</si>
  <si>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</si>
  <si>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</si>
  <si>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</si>
  <si>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</si>
  <si>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</si>
  <si>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</si>
  <si>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</si>
  <si>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</si>
  <si>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</si>
  <si>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</si>
  <si>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</si>
  <si>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</si>
  <si>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</si>
  <si>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</si>
  <si>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</si>
  <si>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</si>
  <si>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</si>
  <si>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</si>
  <si>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</si>
  <si>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</si>
  <si>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</si>
  <si>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</si>
  <si>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</si>
  <si>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</si>
  <si>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</si>
  <si>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</si>
  <si>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</si>
  <si>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</si>
  <si>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</si>
  <si>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</si>
  <si>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</si>
  <si>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</si>
  <si>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</si>
  <si>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</si>
  <si>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</si>
  <si>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</si>
  <si>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</si>
  <si>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</si>
  <si>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</si>
  <si>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</si>
  <si>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</si>
  <si>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</si>
  <si>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</si>
  <si>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</si>
  <si>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</si>
  <si>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</si>
  <si>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</si>
  <si>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</si>
  <si>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</si>
  <si>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</si>
  <si>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</si>
  <si>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</si>
  <si>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</si>
  <si>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</si>
  <si>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</si>
  <si>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</si>
  <si>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</si>
  <si>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</si>
  <si>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</si>
  <si>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</si>
  <si>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</si>
  <si>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</si>
  <si>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</si>
  <si>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</si>
  <si>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</si>
  <si>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</si>
  <si>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</si>
  <si>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</si>
  <si>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</si>
  <si>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</si>
  <si>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</si>
  <si>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</si>
  <si>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</si>
  <si>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</si>
  <si>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</si>
  <si>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</si>
  <si>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</si>
  <si>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</si>
  <si>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</si>
  <si>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</si>
  <si>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</si>
  <si>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</si>
  <si>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</si>
  <si>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</si>
  <si>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</si>
  <si>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</si>
  <si>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</si>
  <si>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</si>
  <si>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</si>
  <si>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</si>
  <si>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</si>
  <si>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</si>
  <si>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</si>
  <si>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</si>
  <si>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</si>
  <si>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</si>
  <si>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</si>
  <si>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</si>
  <si>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</si>
  <si>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</si>
  <si>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</si>
  <si>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</si>
  <si>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</si>
  <si>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</si>
  <si>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</si>
  <si>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</si>
  <si>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</si>
  <si>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</si>
  <si>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</si>
  <si>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</si>
  <si>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</si>
  <si>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</si>
  <si>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</si>
  <si>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</si>
  <si>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</si>
  <si>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</si>
  <si>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</si>
  <si>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</si>
  <si>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</si>
  <si>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</si>
  <si>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</si>
  <si>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</si>
  <si>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</si>
  <si>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</si>
  <si>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</si>
  <si>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</si>
  <si>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</si>
  <si>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</si>
  <si>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</si>
  <si>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</si>
  <si>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</si>
  <si>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</si>
  <si>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</si>
  <si>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</si>
  <si>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</si>
  <si>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</si>
  <si>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</si>
  <si>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</si>
  <si>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</si>
  <si>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</si>
  <si>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</si>
  <si>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</si>
  <si>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</si>
  <si>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</si>
  <si>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</si>
  <si>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</si>
  <si>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</si>
  <si>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</si>
  <si>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</si>
  <si>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</si>
  <si>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</si>
  <si>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</si>
  <si>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</si>
  <si>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</si>
  <si>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</si>
  <si>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</si>
  <si>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</si>
  <si>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</si>
  <si>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</si>
  <si>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</si>
  <si>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</si>
  <si>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</si>
  <si>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</si>
  <si>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</si>
  <si>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</si>
  <si>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</si>
  <si>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</si>
  <si>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</si>
  <si>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</si>
  <si>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</si>
  <si>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</si>
  <si>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</si>
  <si>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</si>
  <si>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</si>
  <si>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</si>
  <si>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</si>
  <si>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</si>
  <si>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</si>
  <si>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</si>
  <si>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</si>
  <si>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</si>
  <si>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</si>
  <si>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</si>
  <si>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</si>
  <si>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</si>
  <si>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</si>
  <si>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</si>
  <si>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</si>
  <si>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</si>
  <si>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</si>
  <si>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</si>
  <si>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</si>
  <si>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</si>
  <si>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</si>
  <si>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</si>
  <si>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</si>
  <si>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</si>
  <si>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</si>
  <si>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</si>
  <si>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</si>
  <si>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</si>
  <si>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</si>
  <si>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</si>
  <si>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</si>
  <si>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</si>
  <si>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</si>
  <si>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</si>
  <si>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</si>
  <si>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</si>
  <si>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</si>
  <si>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</si>
  <si>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</si>
  <si>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</si>
  <si>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</si>
  <si>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</si>
  <si>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</si>
  <si>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</si>
  <si>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</si>
  <si>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</si>
  <si>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</si>
  <si>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</si>
  <si>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</si>
  <si>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</si>
  <si>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</si>
  <si>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</si>
  <si>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</si>
  <si>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</si>
  <si>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</si>
  <si>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</si>
  <si>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</si>
  <si>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</si>
  <si>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</si>
  <si>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</si>
  <si>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</si>
  <si>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</si>
  <si>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</si>
  <si>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</si>
  <si>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</si>
  <si>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</si>
  <si>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</si>
  <si>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</si>
  <si>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</si>
  <si>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</si>
  <si>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</si>
  <si>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</si>
  <si>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</si>
  <si>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</si>
  <si>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</si>
  <si>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</si>
  <si>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</si>
  <si>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</si>
  <si>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</si>
  <si>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</si>
  <si>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</si>
  <si>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</si>
  <si>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</si>
  <si>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</si>
  <si>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</si>
  <si>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</si>
  <si>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</si>
  <si>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</si>
  <si>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</si>
  <si>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</si>
  <si>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</si>
  <si>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</si>
  <si>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</si>
  <si>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</si>
  <si>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</si>
  <si>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</si>
  <si>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</si>
  <si>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</si>
  <si>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</si>
  <si>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</si>
  <si>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</si>
  <si>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</si>
  <si>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</si>
  <si>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</si>
  <si>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</si>
  <si>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</si>
  <si>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</si>
  <si>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</si>
  <si>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</si>
  <si>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</si>
  <si>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</si>
  <si>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</si>
  <si>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</si>
  <si>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</si>
  <si>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</si>
  <si>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</si>
  <si>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</si>
  <si>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</si>
  <si>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</si>
  <si>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</si>
  <si>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</si>
  <si>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</si>
  <si>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</si>
  <si>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</si>
  <si>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</si>
  <si>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</si>
  <si>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</si>
  <si>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</si>
  <si>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</si>
  <si>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</si>
  <si>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</si>
  <si>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</si>
  <si>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</si>
  <si>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</si>
  <si>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</si>
  <si>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</si>
  <si>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</si>
  <si>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</si>
  <si>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</si>
  <si>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</si>
  <si>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</si>
  <si>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</si>
  <si>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</si>
  <si>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</si>
  <si>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</si>
  <si>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</si>
  <si>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</si>
  <si>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</si>
  <si>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</si>
  <si>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</si>
  <si>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</si>
  <si>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</si>
  <si>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</si>
  <si>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</si>
  <si>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</si>
  <si>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</si>
  <si>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</si>
  <si>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</si>
  <si>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</si>
  <si>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</si>
  <si>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</si>
  <si>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</si>
  <si>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</si>
  <si>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</si>
  <si>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</si>
  <si>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</si>
  <si>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</si>
  <si>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</si>
  <si>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</si>
  <si>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</si>
  <si>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</si>
  <si>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</si>
  <si>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</si>
  <si>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</si>
  <si>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</si>
  <si>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</si>
  <si>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</si>
  <si>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</si>
  <si>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</si>
  <si>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</si>
  <si>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</si>
  <si>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</si>
  <si>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</si>
  <si>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</si>
  <si>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</si>
  <si>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</si>
  <si>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</si>
  <si>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</si>
  <si>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</si>
  <si>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</si>
  <si>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</si>
  <si>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</si>
  <si>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</si>
  <si>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</si>
  <si>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</si>
  <si>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</si>
  <si>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</si>
  <si>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</si>
  <si>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</si>
  <si>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</si>
  <si>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</si>
  <si>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</si>
  <si>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</si>
  <si>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</si>
  <si>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</si>
  <si>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</si>
  <si>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</si>
  <si>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</si>
  <si>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</si>
  <si>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</si>
  <si>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</si>
  <si>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</si>
  <si>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</si>
  <si>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</si>
  <si>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</si>
  <si>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</si>
  <si>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</si>
  <si>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</si>
  <si>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</si>
  <si>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</si>
  <si>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</si>
  <si>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</si>
  <si>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</si>
  <si>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</si>
  <si>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</si>
  <si>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</si>
  <si>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</si>
  <si>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</si>
  <si>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</si>
  <si>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</si>
  <si>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</si>
  <si>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</si>
  <si>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</si>
  <si>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</si>
  <si>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</si>
  <si>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</si>
  <si>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</si>
  <si>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</si>
  <si>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</si>
  <si>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</si>
  <si>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</si>
  <si>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</si>
  <si>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</si>
  <si>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</si>
  <si>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</si>
  <si>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</si>
  <si>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</si>
  <si>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</si>
  <si>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</si>
  <si>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</si>
  <si>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</si>
  <si>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</si>
  <si>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</si>
  <si>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</si>
  <si>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</si>
  <si>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</si>
  <si>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</si>
  <si>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</si>
  <si>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</si>
  <si>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</si>
  <si>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</si>
  <si>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</si>
  <si>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</si>
  <si>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</si>
  <si>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</si>
  <si>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</si>
  <si>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</si>
  <si>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</si>
  <si>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</si>
  <si>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</si>
  <si>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</si>
  <si>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</si>
  <si>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</si>
  <si>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</si>
  <si>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</si>
  <si>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</si>
  <si>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</si>
  <si>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</si>
  <si>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</si>
  <si>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</si>
  <si>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</si>
  <si>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</si>
  <si>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</si>
  <si>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</si>
  <si>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</si>
  <si>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</si>
  <si>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</si>
  <si>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</si>
  <si>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</si>
  <si>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</si>
  <si>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</si>
  <si>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</si>
  <si>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</si>
  <si>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</si>
  <si>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</si>
  <si>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</si>
  <si>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</si>
  <si>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</si>
  <si>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</si>
  <si>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</si>
  <si>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</si>
  <si>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</si>
  <si>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</si>
  <si>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</si>
  <si>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</si>
  <si>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</si>
  <si>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</si>
  <si>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</si>
  <si>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</si>
  <si>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</si>
  <si>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</si>
  <si>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</si>
  <si>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</si>
  <si>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</si>
  <si>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</si>
  <si>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</si>
  <si>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</si>
  <si>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</si>
  <si>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</si>
  <si>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</si>
  <si>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</si>
  <si>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</si>
  <si>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</si>
  <si>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</si>
  <si>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</si>
  <si>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</si>
  <si>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</si>
  <si>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</si>
  <si>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</si>
  <si>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</si>
  <si>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</si>
  <si>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</si>
  <si>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</si>
  <si>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</si>
  <si>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</si>
  <si>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</si>
  <si>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</si>
  <si>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</si>
  <si>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</si>
  <si>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</si>
  <si>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</si>
  <si>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</si>
  <si>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</si>
  <si>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</si>
  <si>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</si>
  <si>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</si>
  <si>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</si>
  <si>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</si>
  <si>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</si>
  <si>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</si>
  <si>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</si>
  <si>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</si>
  <si>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</si>
  <si>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</si>
  <si>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</si>
  <si>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</si>
  <si>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</si>
  <si>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</si>
  <si>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</si>
  <si>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</si>
  <si>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</si>
  <si>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</si>
  <si>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</si>
  <si>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</si>
  <si>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</si>
  <si>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</si>
  <si>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</si>
  <si>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</si>
  <si>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</si>
  <si>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</si>
  <si>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</si>
  <si>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</si>
  <si>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</si>
  <si>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</si>
  <si>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</si>
  <si>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</si>
  <si>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</si>
  <si>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</si>
  <si>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</si>
  <si>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</si>
  <si>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</si>
  <si>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</si>
  <si>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</si>
  <si>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</si>
  <si>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</si>
  <si>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</si>
  <si>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</si>
  <si>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</si>
  <si>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</si>
  <si>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</si>
  <si>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</si>
  <si>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</si>
  <si>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</si>
  <si>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</si>
  <si>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</si>
  <si>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</si>
  <si>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</si>
  <si>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</si>
  <si>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</si>
  <si>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</si>
  <si>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</si>
  <si>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</si>
  <si>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</si>
  <si>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</si>
  <si>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</si>
  <si>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</si>
  <si>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</si>
  <si>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</si>
  <si>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</si>
  <si>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</si>
  <si>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</si>
  <si>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</si>
  <si>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</si>
  <si>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</si>
  <si>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</si>
  <si>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</si>
  <si>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</si>
  <si>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</si>
  <si>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</si>
  <si>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</si>
  <si>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</si>
  <si>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</si>
  <si>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</si>
  <si>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</si>
  <si>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</si>
  <si>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</si>
  <si>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</si>
  <si>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</si>
  <si>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</si>
  <si>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</si>
  <si>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</si>
  <si>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</si>
  <si>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</si>
  <si>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</si>
  <si>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</si>
  <si>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</si>
  <si>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</si>
  <si>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</si>
  <si>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</si>
  <si>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</si>
  <si>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</si>
  <si>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</si>
  <si>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</si>
  <si>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</si>
  <si>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</si>
  <si>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</si>
  <si>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</si>
  <si>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</si>
  <si>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</si>
  <si>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</si>
  <si>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</si>
  <si>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</si>
  <si>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</si>
  <si>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</si>
  <si>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</si>
  <si>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</si>
  <si>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</si>
  <si>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</si>
  <si>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</si>
  <si>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</si>
  <si>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</si>
  <si>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</si>
  <si>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</si>
  <si>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</si>
  <si>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</si>
  <si>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</si>
  <si>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</si>
  <si>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</si>
  <si>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</si>
  <si>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</si>
  <si>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</si>
  <si>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</si>
  <si>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</si>
  <si>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</si>
  <si>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</si>
  <si>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</si>
  <si>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</si>
  <si>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</si>
  <si>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</si>
  <si>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</si>
  <si>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</si>
  <si>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</si>
  <si>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</si>
  <si>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</si>
  <si>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</si>
  <si>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</si>
  <si>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</si>
  <si>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</si>
  <si>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</si>
  <si>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</si>
  <si>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</si>
  <si>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</si>
  <si>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</si>
  <si>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</si>
  <si>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</si>
  <si>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</si>
  <si>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</si>
  <si>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</si>
  <si>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</si>
  <si>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</si>
  <si>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</si>
  <si>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</si>
  <si>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</si>
  <si>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</si>
  <si>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</si>
  <si>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</si>
  <si>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</si>
  <si>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</si>
  <si>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</si>
  <si>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</si>
  <si>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</si>
  <si>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</si>
  <si>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</si>
  <si>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</si>
  <si>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</si>
  <si>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</si>
  <si>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</si>
  <si>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</si>
  <si>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</si>
  <si>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</si>
  <si>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</si>
  <si>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</si>
  <si>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</si>
  <si>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</si>
  <si>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</si>
  <si>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</si>
  <si>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</si>
  <si>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</si>
  <si>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</si>
  <si>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</si>
  <si>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</si>
  <si>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</si>
  <si>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</si>
  <si>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</si>
  <si>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</si>
  <si>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</si>
  <si>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</si>
  <si>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</si>
  <si>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</si>
  <si>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</si>
  <si>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</si>
  <si>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</si>
  <si>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</si>
  <si>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</si>
  <si>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</si>
  <si>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</si>
  <si>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</si>
  <si>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</si>
  <si>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</si>
  <si>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</si>
  <si>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</si>
  <si>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</si>
  <si>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</si>
  <si>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</si>
  <si>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</si>
  <si>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</si>
  <si>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</si>
  <si>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</si>
  <si>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</si>
  <si>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</si>
  <si>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</si>
  <si>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</si>
  <si>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</si>
  <si>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</si>
  <si>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</si>
  <si>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</si>
  <si>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</si>
  <si>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</si>
  <si>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</si>
  <si>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</si>
  <si>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</si>
  <si>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</si>
  <si>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</si>
  <si>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</si>
  <si>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</si>
  <si>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</si>
  <si>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</si>
  <si>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</si>
  <si>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</si>
  <si>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</si>
  <si>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</si>
  <si>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</si>
  <si>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</si>
  <si>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</si>
  <si>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</si>
  <si>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</si>
  <si>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</si>
  <si>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</si>
  <si>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</si>
  <si>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</si>
  <si>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</si>
  <si>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</si>
  <si>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</si>
  <si>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</si>
  <si>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</si>
  <si>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</si>
  <si>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</si>
  <si>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</si>
  <si>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</si>
  <si>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</si>
  <si>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</si>
  <si>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</si>
  <si>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</si>
  <si>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</si>
  <si>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</si>
  <si>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</si>
  <si>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</si>
  <si>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</si>
  <si>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</si>
  <si>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</si>
  <si>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</si>
  <si>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</si>
  <si>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</si>
  <si>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</si>
  <si>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</si>
  <si>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</si>
  <si>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</si>
  <si>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</si>
  <si>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</si>
  <si>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</si>
  <si>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</si>
  <si>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</si>
  <si>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</si>
  <si>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</si>
  <si>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</si>
  <si>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</si>
  <si>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</si>
  <si>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</si>
  <si>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</si>
  <si>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</si>
  <si>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</si>
  <si>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</si>
  <si>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</si>
  <si>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</si>
  <si>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</si>
  <si>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</si>
  <si>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</si>
  <si>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</si>
  <si>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</si>
  <si>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</si>
  <si>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</si>
  <si>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</si>
  <si>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</si>
  <si>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</si>
  <si>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</si>
  <si>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</si>
  <si>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</si>
  <si>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</si>
  <si>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</si>
  <si>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</si>
  <si>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</si>
  <si>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</si>
  <si>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</si>
  <si>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</si>
  <si>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</si>
  <si>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</si>
  <si>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</si>
  <si>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</si>
  <si>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</si>
  <si>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</si>
  <si>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</si>
  <si>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</si>
  <si>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</si>
  <si>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</si>
  <si>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</si>
  <si>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</si>
  <si>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</si>
  <si>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</si>
  <si>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</si>
  <si>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</si>
  <si>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</si>
  <si>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</si>
  <si>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</si>
  <si>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</si>
  <si>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</si>
  <si>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</si>
  <si>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</si>
  <si>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</si>
  <si>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</si>
  <si>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</si>
  <si>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</si>
  <si>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</si>
  <si>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</si>
  <si>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</si>
  <si>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</si>
  <si>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</si>
  <si>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</si>
  <si>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</si>
  <si>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</si>
  <si>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</si>
  <si>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</si>
  <si>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</si>
  <si>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</si>
  <si>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</si>
  <si>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</si>
  <si>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</si>
  <si>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</si>
  <si>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</si>
  <si>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</si>
  <si>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</si>
  <si>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</si>
  <si>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</si>
  <si>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</si>
  <si>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</si>
  <si>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</si>
  <si>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</si>
  <si>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</si>
  <si>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</si>
  <si>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</si>
  <si>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</si>
  <si>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</si>
  <si>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</si>
  <si>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</si>
  <si>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</si>
  <si>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</si>
  <si>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</si>
  <si>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</si>
  <si>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</si>
  <si>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</si>
  <si>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</si>
  <si>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</si>
  <si>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</si>
  <si>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</si>
  <si>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</si>
  <si>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</si>
  <si>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</si>
  <si>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</si>
  <si>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</si>
  <si>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</si>
  <si>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</si>
  <si>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</si>
  <si>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</si>
  <si>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</si>
  <si>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</si>
  <si>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</si>
  <si>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</si>
  <si>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</si>
  <si>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</si>
  <si>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</si>
  <si>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</si>
  <si>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</si>
  <si>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</si>
  <si>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</si>
  <si>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</si>
  <si>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</si>
  <si>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</si>
  <si>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</si>
  <si>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</si>
  <si>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</si>
  <si>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</si>
  <si>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</si>
  <si>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</si>
  <si>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</si>
  <si>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</si>
  <si>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</si>
  <si>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</si>
  <si>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</si>
  <si>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</si>
  <si>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</si>
  <si>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</si>
  <si>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</si>
  <si>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</si>
  <si>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</si>
  <si>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</si>
  <si>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</si>
  <si>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</si>
  <si>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</si>
  <si>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</si>
  <si>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</si>
  <si>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</si>
  <si>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</si>
  <si>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</si>
  <si>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</si>
  <si>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</si>
  <si>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</si>
  <si>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</si>
  <si>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</si>
  <si>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</si>
  <si>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</si>
  <si>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</si>
  <si>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</si>
  <si>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</si>
  <si>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</si>
  <si>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</si>
  <si>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</si>
  <si>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</si>
  <si>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</si>
  <si>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</si>
  <si>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</si>
  <si>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</si>
  <si>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</si>
  <si>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</si>
  <si>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</si>
  <si>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</si>
  <si>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</si>
  <si>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</si>
  <si>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</si>
  <si>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</si>
  <si>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</si>
  <si>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</si>
  <si>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</si>
  <si>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</si>
  <si>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</si>
  <si>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</si>
  <si>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</si>
  <si>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</si>
  <si>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</si>
  <si>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</si>
  <si>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</si>
  <si>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</si>
  <si>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</si>
  <si>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</si>
  <si>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</si>
  <si>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</si>
  <si>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</si>
  <si>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</si>
  <si>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</si>
  <si>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</si>
  <si>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</si>
  <si>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</si>
  <si>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</si>
  <si>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</si>
  <si>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</si>
  <si>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</si>
  <si>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</si>
  <si>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</si>
  <si>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</si>
  <si>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</si>
  <si>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</si>
  <si>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</si>
  <si>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</si>
  <si>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</si>
  <si>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</si>
  <si>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</si>
  <si>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</si>
  <si>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</si>
  <si>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</si>
  <si>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</si>
  <si>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</si>
  <si>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</si>
  <si>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</si>
  <si>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</si>
  <si>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</si>
  <si>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</si>
  <si>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</si>
  <si>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</si>
  <si>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</si>
  <si>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</si>
  <si>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</si>
  <si>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</si>
  <si>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</si>
  <si>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</si>
  <si>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</si>
  <si>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</si>
  <si>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</si>
  <si>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</si>
  <si>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</si>
  <si>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</si>
  <si>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</si>
  <si>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</si>
  <si>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</si>
  <si>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</si>
  <si>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</si>
  <si>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</si>
  <si>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</si>
  <si>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</si>
  <si>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</si>
  <si>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</si>
  <si>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</si>
  <si>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</si>
  <si>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</si>
  <si>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</si>
  <si>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</si>
  <si>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</si>
  <si>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</si>
  <si>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</si>
  <si>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</si>
  <si>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</si>
  <si>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</si>
  <si>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</si>
  <si>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</si>
  <si>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</si>
  <si>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</si>
  <si>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</si>
  <si>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</si>
  <si>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</si>
  <si>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</si>
  <si>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</si>
  <si>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</si>
  <si>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</si>
  <si>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</si>
  <si>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</si>
  <si>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</si>
  <si>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</si>
  <si>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</si>
  <si>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</si>
  <si>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</si>
  <si>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</si>
  <si>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</si>
  <si>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</si>
  <si>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</si>
  <si>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</si>
  <si>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</si>
  <si>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</si>
  <si>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</si>
  <si>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</si>
  <si>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</si>
  <si>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</si>
  <si>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</si>
  <si>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</si>
  <si>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</si>
  <si>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</si>
  <si>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</si>
  <si>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</si>
  <si>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</si>
  <si>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</si>
  <si>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</si>
  <si>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</si>
  <si>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</si>
  <si>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</si>
  <si>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</si>
  <si>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</si>
  <si>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</si>
  <si>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</si>
  <si>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</si>
  <si>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</si>
  <si>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</si>
  <si>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</si>
  <si>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</si>
  <si>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</si>
  <si>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</si>
  <si>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</si>
  <si>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</si>
  <si>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</si>
  <si>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</si>
  <si>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</si>
  <si>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</si>
  <si>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</si>
  <si>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</si>
  <si>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</si>
  <si>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</si>
  <si>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</si>
  <si>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</si>
  <si>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</si>
  <si>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</si>
  <si>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</si>
  <si>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</si>
  <si>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</si>
  <si>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</si>
  <si>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</si>
  <si>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</si>
  <si>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</si>
  <si>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</si>
  <si>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</si>
  <si>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</si>
  <si>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</si>
  <si>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</si>
  <si>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</si>
  <si>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</si>
  <si>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</si>
  <si>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</si>
  <si>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</si>
  <si>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</si>
  <si>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</si>
  <si>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</si>
  <si>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</si>
  <si>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</si>
  <si>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</si>
  <si>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</si>
  <si>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</si>
  <si>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</si>
  <si>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</si>
  <si>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</si>
  <si>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</si>
  <si>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</si>
  <si>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</si>
  <si>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</si>
  <si>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</si>
  <si>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</si>
  <si>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</si>
  <si>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</si>
  <si>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</si>
  <si>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</si>
  <si>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</si>
  <si>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</si>
  <si>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</si>
  <si>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</si>
  <si>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</si>
  <si>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</si>
  <si>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</si>
  <si>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</si>
  <si>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</si>
  <si>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</si>
  <si>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</si>
  <si>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</si>
  <si>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</si>
  <si>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</si>
  <si>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</si>
  <si>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</si>
  <si>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</si>
  <si>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</si>
  <si>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</si>
  <si>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</si>
  <si>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</si>
  <si>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</si>
  <si>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</si>
  <si>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</si>
  <si>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</si>
  <si>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</si>
  <si>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</si>
  <si>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</si>
  <si>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</si>
  <si>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</si>
  <si>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</si>
  <si>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</si>
  <si>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</si>
  <si>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</si>
  <si>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</si>
  <si>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</si>
  <si>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</si>
  <si>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</si>
  <si>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</si>
  <si>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</si>
  <si>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</si>
  <si>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</si>
  <si>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</si>
  <si>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</si>
  <si>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</si>
  <si>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</si>
  <si>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</si>
  <si>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</si>
  <si>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</si>
  <si>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</si>
  <si>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</si>
  <si>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</si>
  <si>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</si>
  <si>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</si>
  <si>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</si>
  <si>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</si>
  <si>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</si>
  <si>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</si>
  <si>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</si>
  <si>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</si>
  <si>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</si>
  <si>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</si>
  <si>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</si>
  <si>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</si>
  <si>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</si>
  <si>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</si>
  <si>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</si>
  <si>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</si>
  <si>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</si>
  <si>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</si>
  <si>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</si>
  <si>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</si>
  <si>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</si>
  <si>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</si>
  <si>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</si>
  <si>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</si>
  <si>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</si>
  <si>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</si>
  <si>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</si>
  <si>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</si>
  <si>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</si>
  <si>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</si>
  <si>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</si>
  <si>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</si>
  <si>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</si>
  <si>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</si>
  <si>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</si>
  <si>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</si>
  <si>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</si>
  <si>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</si>
  <si>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</si>
  <si>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</si>
  <si>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</si>
  <si>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</si>
  <si>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</si>
  <si>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</si>
  <si>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</si>
  <si>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</si>
  <si>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</si>
  <si>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</si>
  <si>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</si>
  <si>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</si>
  <si>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</si>
  <si>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</si>
  <si>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</si>
  <si>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</si>
  <si>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</si>
  <si>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</si>
  <si>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</si>
  <si>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</si>
  <si>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</si>
  <si>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</si>
  <si>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</si>
  <si>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</si>
  <si>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</si>
  <si>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</si>
  <si>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</si>
  <si>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</si>
  <si>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</si>
  <si>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</si>
  <si>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</si>
  <si>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</si>
  <si>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</si>
  <si>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</si>
  <si>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</si>
  <si>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</si>
  <si>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</si>
  <si>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</si>
  <si>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</si>
  <si>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</si>
  <si>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</si>
  <si>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</si>
  <si>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</si>
  <si>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</si>
  <si>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</si>
  <si>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</si>
  <si>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</si>
  <si>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</si>
  <si>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</si>
  <si>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</si>
  <si>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</si>
  <si>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</si>
  <si>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</si>
  <si>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</si>
  <si>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</si>
  <si>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</si>
  <si>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</si>
  <si>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</si>
  <si>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</si>
  <si>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</si>
  <si>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</si>
  <si>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</si>
  <si>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</si>
  <si>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</si>
  <si>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</si>
  <si>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</si>
  <si>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</si>
  <si>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</si>
  <si>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</si>
  <si>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</si>
  <si>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</si>
  <si>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</si>
  <si>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</si>
  <si>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</si>
  <si>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</si>
  <si>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</si>
  <si>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</si>
  <si>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</si>
  <si>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</si>
  <si>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</si>
  <si>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</si>
  <si>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</si>
  <si>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</si>
  <si>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</si>
  <si>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</si>
  <si>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</si>
  <si>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</si>
  <si>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</si>
  <si>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</si>
  <si>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</si>
  <si>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</si>
  <si>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</si>
  <si>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</si>
  <si>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</si>
  <si>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</si>
  <si>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</si>
  <si>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</si>
  <si>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</si>
  <si>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</si>
  <si>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</si>
  <si>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</si>
  <si>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</si>
  <si>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</si>
  <si>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</si>
  <si>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</si>
  <si>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</si>
  <si>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</si>
  <si>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</si>
  <si>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</si>
  <si>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</si>
  <si>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</si>
  <si>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</si>
  <si>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</si>
  <si>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</si>
  <si>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</si>
  <si>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</si>
  <si>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</si>
  <si>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</si>
  <si>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</si>
  <si>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</si>
  <si>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</si>
  <si>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</si>
  <si>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</si>
  <si>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</si>
  <si>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</si>
  <si>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</si>
  <si>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</si>
  <si>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</si>
  <si>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</si>
  <si>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</si>
  <si>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</si>
  <si>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</si>
  <si>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</si>
  <si>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</si>
  <si>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</si>
  <si>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</si>
  <si>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</si>
  <si>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</si>
  <si>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</si>
  <si>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</si>
  <si>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</si>
  <si>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</si>
  <si>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</si>
  <si>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</si>
  <si>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</si>
  <si>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</si>
  <si>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</si>
  <si>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</si>
  <si>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</si>
  <si>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</si>
  <si>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</si>
  <si>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</si>
  <si>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</si>
  <si>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</si>
  <si>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</si>
  <si>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</si>
  <si>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</si>
  <si>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</si>
  <si>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</si>
  <si>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</si>
  <si>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</si>
  <si>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</si>
  <si>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</si>
  <si>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</si>
  <si>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</si>
  <si>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</si>
  <si>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</si>
  <si>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</si>
  <si>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</si>
  <si>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</si>
  <si>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</si>
  <si>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</si>
  <si>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</si>
  <si>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</si>
  <si>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</si>
  <si>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</si>
  <si>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</si>
  <si>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</si>
  <si>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</si>
  <si>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</si>
  <si>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</si>
  <si>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</si>
  <si>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</si>
  <si>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</si>
  <si>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</si>
  <si>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</si>
  <si>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</si>
  <si>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</si>
  <si>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</si>
  <si>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</si>
  <si>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</si>
  <si>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</si>
  <si>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</si>
  <si>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</si>
  <si>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</si>
  <si>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</si>
  <si>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</si>
  <si>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</si>
  <si>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</si>
  <si>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</si>
  <si>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</si>
  <si>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</si>
  <si>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</si>
  <si>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</si>
  <si>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</si>
  <si>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</si>
  <si>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</si>
  <si>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</si>
  <si>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</si>
  <si>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</si>
  <si>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</si>
  <si>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</si>
  <si>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</si>
  <si>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</si>
  <si>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</si>
  <si>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</si>
  <si>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</si>
  <si>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</si>
  <si>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</si>
  <si>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</si>
  <si>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</si>
  <si>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</si>
  <si>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</si>
  <si>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</si>
  <si>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</si>
  <si>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</si>
  <si>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</si>
  <si>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</si>
  <si>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</si>
  <si>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</si>
  <si>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</si>
  <si>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</si>
  <si>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</si>
  <si>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</si>
  <si>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</si>
  <si>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</si>
  <si>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</si>
  <si>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</si>
  <si>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</si>
  <si>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</si>
  <si>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</si>
  <si>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</si>
  <si>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</si>
  <si>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</si>
  <si>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</si>
  <si>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</si>
  <si>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</si>
  <si>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</si>
  <si>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</si>
  <si>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</si>
  <si>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</si>
  <si>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</si>
  <si>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</si>
  <si>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</si>
  <si>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</si>
  <si>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</si>
  <si>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</si>
  <si>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</si>
  <si>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</si>
  <si>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</si>
  <si>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</si>
  <si>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</si>
  <si>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</si>
  <si>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</si>
  <si>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</si>
  <si>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</si>
  <si>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</si>
  <si>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</si>
  <si>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</si>
  <si>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</si>
  <si>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</si>
  <si>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</si>
  <si>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</si>
  <si>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</si>
  <si>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</si>
  <si>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</si>
  <si>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</si>
  <si>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</si>
  <si>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</si>
  <si>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</si>
  <si>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</si>
  <si>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</si>
  <si>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</si>
  <si>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</si>
  <si>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</si>
  <si>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</si>
  <si>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</si>
  <si>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</si>
  <si>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</si>
  <si>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</si>
  <si>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</si>
  <si>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</si>
  <si>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</si>
  <si>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</si>
  <si>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</si>
  <si>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</si>
  <si>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</si>
  <si>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</si>
  <si>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</si>
  <si>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</si>
  <si>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</si>
  <si>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</si>
  <si>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</si>
  <si>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</si>
  <si>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</si>
  <si>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</si>
  <si>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</si>
  <si>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</si>
  <si>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</si>
  <si>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</si>
  <si>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</si>
  <si>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</si>
  <si>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</si>
  <si>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</si>
  <si>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</si>
  <si>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</si>
  <si>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</si>
  <si>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</si>
  <si>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</si>
  <si>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</si>
  <si>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</si>
  <si>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</si>
  <si>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</si>
  <si>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</si>
  <si>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</si>
  <si>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</si>
  <si>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</si>
  <si>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</si>
  <si>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</si>
  <si>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</si>
  <si>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</si>
  <si>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</si>
  <si>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</si>
  <si>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</si>
  <si>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</si>
  <si>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</si>
  <si>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</si>
  <si>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</si>
  <si>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</si>
  <si>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</si>
  <si>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</si>
  <si>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</si>
  <si>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</si>
  <si>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</si>
  <si>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</si>
  <si>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</si>
  <si>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</si>
  <si>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</si>
  <si>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</si>
  <si>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</si>
  <si>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</si>
  <si>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</si>
  <si>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</si>
  <si>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</si>
  <si>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</si>
  <si>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</si>
  <si>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</si>
  <si>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</si>
  <si>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</si>
  <si>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</si>
  <si>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</si>
  <si>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</si>
  <si>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</si>
  <si>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</si>
  <si>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</si>
  <si>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</si>
  <si>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</si>
  <si>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</si>
  <si>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</si>
  <si>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</si>
  <si>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</si>
  <si>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</si>
  <si>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</si>
  <si>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</si>
  <si>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</si>
  <si>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</si>
  <si>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</si>
  <si>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</si>
  <si>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</si>
  <si>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</si>
  <si>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</si>
  <si>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</si>
  <si>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</si>
  <si>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</si>
  <si>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</si>
  <si>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</si>
  <si>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</si>
  <si>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</si>
  <si>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</si>
  <si>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</si>
  <si>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</si>
  <si>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</si>
  <si>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</si>
  <si>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</si>
  <si>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</si>
  <si>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</si>
  <si>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</si>
  <si>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</si>
  <si>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</si>
  <si>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</si>
  <si>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</si>
  <si>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</si>
  <si>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</si>
  <si>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</si>
  <si>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</si>
  <si>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</si>
  <si>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</si>
  <si>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</si>
  <si>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</si>
  <si>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</si>
  <si>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</si>
  <si>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</si>
  <si>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</si>
  <si>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</si>
  <si>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</si>
  <si>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</si>
  <si>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</si>
  <si>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</si>
  <si>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</si>
  <si>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</si>
  <si>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</si>
  <si>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</si>
  <si>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</si>
  <si>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</si>
  <si>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</si>
  <si>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</si>
  <si>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</si>
  <si>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</si>
  <si>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</si>
  <si>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</si>
  <si>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</si>
  <si>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</si>
  <si>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</si>
  <si>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</si>
  <si>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</si>
  <si>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</si>
  <si>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</si>
  <si>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</si>
  <si>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</si>
  <si>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</si>
  <si>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</si>
  <si>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</si>
  <si>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</si>
  <si>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</si>
  <si>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</si>
  <si>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</si>
  <si>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</si>
  <si>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</si>
  <si>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</si>
  <si>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</si>
  <si>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</si>
  <si>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</si>
  <si>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</si>
  <si>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</si>
  <si>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</si>
  <si>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</si>
  <si>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</si>
  <si>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</si>
  <si>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</si>
  <si>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</si>
  <si>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</si>
  <si>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</si>
  <si>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</si>
  <si>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</si>
  <si>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</si>
  <si>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</si>
  <si>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</si>
  <si>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</si>
  <si>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</si>
  <si>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</si>
  <si>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</si>
  <si>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</si>
  <si>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</si>
  <si>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</si>
  <si>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</si>
  <si>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</si>
  <si>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</si>
  <si>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</si>
  <si>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</si>
  <si>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</si>
  <si>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</si>
  <si>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</si>
  <si>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</si>
  <si>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</si>
  <si>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</si>
  <si>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</si>
  <si>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</si>
  <si>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</si>
  <si>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</si>
  <si>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</si>
  <si>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</si>
  <si>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</si>
  <si>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</si>
  <si>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</si>
  <si>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</si>
  <si>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</si>
  <si>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</si>
  <si>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</si>
  <si>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</si>
  <si>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</si>
  <si>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</si>
  <si>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</si>
  <si>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</si>
  <si>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</si>
  <si>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</si>
  <si>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</si>
  <si>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</si>
  <si>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</si>
  <si>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</si>
  <si>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</si>
  <si>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</si>
  <si>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</si>
  <si>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</si>
  <si>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</si>
  <si>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</si>
  <si>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</si>
  <si>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</si>
  <si>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</si>
  <si>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</si>
  <si>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</si>
  <si>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</si>
  <si>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</si>
  <si>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</si>
  <si>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</si>
  <si>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</si>
  <si>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</si>
  <si>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</si>
  <si>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</si>
  <si>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</si>
  <si>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</si>
  <si>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</si>
  <si>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</si>
  <si>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</si>
  <si>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</si>
  <si>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</si>
  <si>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</si>
  <si>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</si>
  <si>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</si>
  <si>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</si>
  <si>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</si>
  <si>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</si>
  <si>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</si>
  <si>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</si>
  <si>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</si>
  <si>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</si>
  <si>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</si>
  <si>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</si>
  <si>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</si>
  <si>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</si>
  <si>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</si>
  <si>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</si>
  <si>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</si>
  <si>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</si>
  <si>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</si>
  <si>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</si>
  <si>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</si>
  <si>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</si>
  <si>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</si>
  <si>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</si>
  <si>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</si>
  <si>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</si>
  <si>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</si>
  <si>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</si>
  <si>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</si>
  <si>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</si>
  <si>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</si>
  <si>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</si>
  <si>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</si>
  <si>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</si>
  <si>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</si>
  <si>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</si>
  <si>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</si>
  <si>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</si>
  <si>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</si>
  <si>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</si>
  <si>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</si>
  <si>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</si>
  <si>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</si>
  <si>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</si>
  <si>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</si>
  <si>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</si>
  <si>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</si>
  <si>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</si>
  <si>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</si>
  <si>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</si>
  <si>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</si>
  <si>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</si>
  <si>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</si>
  <si>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</si>
  <si>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</si>
  <si>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</si>
  <si>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</si>
  <si>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</si>
  <si>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</si>
  <si>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</si>
  <si>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</si>
  <si>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</si>
  <si>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</si>
  <si>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</si>
  <si>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</si>
  <si>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</si>
  <si>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</si>
  <si>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</si>
  <si>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</si>
  <si>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</si>
  <si>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</si>
  <si>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</si>
  <si>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</si>
  <si>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</si>
  <si>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</si>
  <si>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</si>
  <si>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</si>
  <si>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</si>
  <si>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</si>
  <si>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</si>
  <si>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</si>
  <si>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</si>
  <si>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</si>
  <si>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</si>
  <si>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</si>
  <si>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</si>
  <si>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</si>
  <si>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</si>
  <si>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</si>
  <si>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</si>
  <si>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</si>
  <si>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</si>
  <si>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</si>
  <si>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</si>
  <si>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</si>
  <si>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</si>
  <si>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</si>
  <si>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</si>
  <si>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</si>
  <si>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</si>
  <si>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</si>
  <si>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</si>
  <si>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</si>
  <si>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</si>
  <si>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</si>
  <si>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</si>
  <si>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</si>
  <si>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</si>
  <si>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</si>
  <si>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</si>
  <si>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</si>
  <si>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</si>
  <si>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</si>
  <si>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</si>
  <si>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</si>
  <si>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</si>
  <si>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</si>
  <si>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</si>
  <si>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</si>
  <si>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</si>
  <si>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</si>
  <si>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</si>
  <si>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</si>
  <si>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</si>
  <si>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</si>
  <si>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</si>
  <si>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</si>
  <si>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</si>
  <si>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</si>
  <si>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</si>
  <si>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</si>
  <si>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</si>
  <si>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</si>
  <si>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</si>
  <si>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</si>
  <si>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</si>
  <si>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</si>
  <si>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</si>
  <si>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</si>
  <si>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</si>
  <si>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</si>
  <si>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</si>
  <si>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</si>
  <si>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</si>
  <si>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</si>
  <si>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</si>
  <si>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</si>
  <si>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</si>
  <si>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</si>
  <si>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</si>
  <si>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</si>
  <si>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</si>
  <si>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</si>
  <si>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</si>
  <si>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</si>
  <si>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</si>
  <si>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</si>
  <si>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</si>
  <si>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</si>
  <si>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</si>
  <si>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</si>
  <si>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</si>
  <si>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</si>
  <si>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</si>
  <si>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</si>
  <si>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</si>
  <si>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</si>
  <si>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</si>
  <si>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</si>
  <si>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</si>
  <si>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</si>
  <si>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</si>
  <si>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</si>
  <si>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</si>
  <si>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</si>
  <si>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</si>
  <si>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</si>
  <si>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</si>
  <si>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</si>
  <si>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</si>
  <si>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</si>
  <si>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</si>
  <si>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</si>
  <si>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</si>
  <si>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</si>
  <si>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</si>
  <si>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</si>
  <si>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</si>
  <si>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</si>
  <si>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</si>
  <si>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</si>
  <si>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</si>
  <si>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</si>
  <si>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</si>
  <si>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</si>
  <si>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</si>
  <si>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</si>
  <si>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</si>
  <si>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</si>
  <si>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</si>
  <si>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</si>
  <si>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</si>
  <si>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</si>
  <si>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</si>
  <si>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</si>
  <si>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</si>
  <si>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</si>
  <si>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</si>
  <si>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</si>
  <si>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</si>
  <si>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</si>
  <si>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</si>
  <si>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</si>
  <si>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</si>
  <si>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</si>
  <si>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</si>
  <si>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</si>
  <si>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</si>
  <si>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</si>
  <si>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</si>
  <si>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</si>
  <si>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</si>
  <si>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</si>
  <si>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</si>
  <si>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</si>
  <si>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</si>
  <si>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</si>
  <si>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</si>
  <si>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</si>
  <si>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</si>
  <si>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</si>
  <si>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</si>
  <si>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</si>
  <si>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</si>
  <si>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</si>
  <si>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</si>
  <si>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</si>
  <si>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</si>
  <si>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</si>
  <si>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</si>
  <si>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</si>
  <si>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</si>
  <si>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</si>
  <si>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</si>
  <si>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</si>
  <si>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</si>
  <si>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</si>
  <si>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</si>
  <si>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</si>
  <si>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</si>
  <si>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</si>
  <si>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</si>
  <si>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</si>
  <si>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</si>
  <si>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</si>
  <si>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</si>
  <si>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</si>
  <si>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</si>
  <si>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</si>
  <si>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</si>
  <si>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</si>
  <si>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</si>
  <si>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</si>
  <si>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</si>
  <si>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</si>
  <si>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</si>
  <si>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</si>
  <si>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</si>
  <si>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</si>
  <si>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</si>
  <si>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</si>
  <si>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</si>
  <si>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</si>
  <si>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</si>
  <si>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</si>
  <si>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</si>
  <si>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</si>
  <si>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</si>
  <si>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</si>
  <si>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</si>
  <si>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</si>
  <si>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</si>
  <si>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</si>
  <si>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</si>
  <si>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</si>
  <si>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</si>
  <si>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</si>
  <si>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</si>
  <si>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</si>
  <si>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</si>
  <si>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</si>
  <si>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</si>
  <si>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</si>
  <si>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</si>
  <si>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</si>
  <si>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</si>
  <si>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</si>
  <si>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</si>
  <si>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</si>
  <si>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</si>
  <si>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</si>
  <si>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</si>
  <si>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</si>
  <si>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</si>
  <si>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</si>
  <si>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</si>
  <si>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</si>
  <si>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</si>
  <si>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</si>
  <si>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</si>
  <si>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</si>
  <si>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</si>
  <si>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</si>
  <si>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</si>
  <si>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</si>
  <si>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</si>
  <si>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</si>
  <si>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</si>
  <si>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</si>
  <si>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</si>
  <si>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</si>
  <si>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</si>
  <si>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</si>
  <si>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</si>
  <si>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</si>
  <si>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</si>
  <si>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</si>
  <si>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</si>
  <si>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</si>
  <si>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</si>
  <si>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</si>
  <si>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</si>
  <si>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</si>
  <si>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</si>
  <si>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</si>
  <si>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</si>
  <si>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</si>
  <si>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</si>
  <si>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</si>
  <si>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</si>
  <si>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</si>
  <si>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</si>
  <si>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</si>
  <si>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</si>
  <si>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</si>
  <si>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</si>
  <si>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</si>
  <si>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</si>
  <si>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</si>
  <si>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</si>
  <si>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</si>
  <si>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</si>
  <si>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</si>
  <si>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</si>
  <si>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</si>
  <si>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</si>
  <si>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</si>
  <si>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</si>
  <si>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</si>
  <si>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</si>
  <si>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</si>
  <si>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</si>
  <si>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</si>
  <si>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</si>
  <si>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</si>
  <si>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</si>
  <si>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</si>
  <si>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</si>
  <si>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</si>
  <si>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</si>
  <si>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</si>
  <si>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</si>
  <si>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</si>
  <si>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</si>
  <si>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</si>
  <si>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</si>
  <si>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</si>
  <si>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</si>
  <si>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</si>
  <si>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</si>
  <si>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</si>
  <si>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</si>
  <si>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</si>
  <si>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</si>
  <si>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</si>
  <si>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</si>
  <si>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</si>
  <si>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</si>
  <si>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</si>
  <si>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</si>
  <si>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</si>
  <si>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</si>
  <si>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</si>
  <si>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</si>
  <si>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</si>
  <si>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</si>
  <si>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</si>
  <si>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</si>
  <si>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</si>
  <si>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</si>
  <si>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</si>
  <si>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</si>
  <si>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</si>
  <si>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</si>
  <si>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</si>
  <si>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</si>
  <si>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</si>
  <si>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</si>
  <si>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</si>
  <si>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</si>
  <si>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</si>
  <si>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</si>
  <si>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</si>
  <si>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</si>
  <si>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</si>
  <si>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</si>
  <si>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</si>
  <si>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</si>
  <si>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</si>
  <si>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</si>
  <si>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</si>
  <si>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</si>
  <si>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</si>
  <si>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</si>
  <si>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</si>
  <si>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</si>
  <si>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</si>
  <si>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</si>
  <si>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</si>
  <si>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</si>
  <si>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</si>
  <si>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</si>
  <si>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</si>
  <si>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</si>
  <si>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</si>
  <si>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</si>
  <si>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</si>
  <si>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</si>
  <si>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</si>
  <si>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</si>
  <si>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</si>
  <si>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</si>
  <si>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</si>
  <si>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</si>
  <si>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</si>
  <si>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</si>
  <si>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</si>
  <si>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</si>
  <si>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</si>
  <si>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</si>
  <si>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</si>
  <si>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</si>
  <si>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</si>
  <si>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</si>
  <si>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</si>
  <si>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</si>
  <si>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</si>
  <si>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</si>
  <si>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</si>
  <si>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</si>
  <si>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</si>
  <si>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</si>
  <si>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</si>
  <si>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</si>
  <si>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</si>
  <si>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</si>
  <si>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</si>
  <si>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</si>
  <si>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</si>
  <si>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</si>
  <si>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</si>
  <si>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</si>
  <si>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</si>
  <si>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</si>
  <si>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</si>
  <si>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</si>
  <si>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</si>
  <si>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</si>
  <si>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</si>
  <si>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</si>
  <si>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</si>
  <si>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</si>
  <si>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</si>
  <si>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</si>
  <si>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</si>
  <si>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</si>
  <si>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</si>
  <si>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</si>
  <si>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</si>
  <si>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</si>
  <si>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</si>
  <si>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</si>
  <si>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</si>
  <si>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</si>
  <si>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</si>
  <si>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</si>
  <si>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</si>
  <si>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</si>
  <si>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</si>
  <si>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</si>
  <si>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</si>
  <si>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</si>
  <si>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</si>
  <si>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</si>
  <si>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</si>
  <si>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</si>
  <si>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</si>
  <si>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</si>
  <si>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</si>
  <si>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</si>
  <si>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</si>
  <si>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</si>
  <si>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</si>
  <si>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</si>
  <si>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</si>
  <si>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</si>
  <si>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</si>
  <si>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</si>
  <si>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</si>
  <si>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</si>
  <si>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</si>
  <si>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</si>
  <si>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</si>
  <si>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</si>
  <si>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</si>
  <si>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</si>
  <si>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</si>
  <si>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</si>
  <si>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</si>
  <si>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</si>
  <si>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</si>
  <si>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</si>
  <si>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</si>
  <si>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</si>
  <si>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</si>
  <si>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</si>
  <si>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</si>
  <si>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</si>
  <si>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</si>
  <si>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</si>
  <si>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</si>
  <si>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</si>
  <si>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</si>
  <si>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</si>
  <si>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</si>
  <si>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</si>
  <si>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</si>
  <si>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</si>
  <si>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</si>
  <si>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</si>
  <si>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</si>
  <si>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</si>
  <si>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</si>
  <si>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</si>
  <si>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</si>
  <si>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</si>
  <si>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</si>
  <si>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</si>
  <si>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</si>
  <si>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</si>
  <si>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</si>
  <si>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</si>
  <si>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</si>
  <si>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</si>
  <si>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</si>
  <si>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</si>
  <si>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</si>
  <si>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</si>
  <si>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</si>
  <si>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</si>
  <si>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</si>
  <si>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</si>
  <si>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</si>
  <si>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</si>
  <si>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</si>
  <si>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</si>
  <si>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</si>
  <si>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</si>
  <si>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</si>
  <si>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</si>
  <si>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</si>
  <si>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</si>
  <si>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</si>
  <si>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</si>
  <si>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</si>
  <si>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</si>
  <si>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</si>
  <si>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</si>
  <si>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</si>
  <si>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</si>
  <si>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</si>
  <si>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</si>
  <si>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</si>
  <si>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</si>
  <si>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</si>
  <si>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</si>
  <si>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</si>
  <si>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</si>
  <si>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</si>
  <si>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</si>
  <si>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</si>
  <si>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</si>
  <si>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</si>
  <si>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</si>
  <si>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</si>
  <si>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</si>
  <si>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</si>
  <si>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</si>
  <si>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</si>
  <si>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</si>
  <si>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</si>
  <si>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</si>
  <si>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</si>
  <si>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</si>
  <si>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</si>
  <si>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</si>
  <si>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</si>
  <si>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</si>
  <si>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</si>
  <si>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</si>
  <si>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</si>
  <si>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</si>
  <si>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</si>
  <si>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</si>
  <si>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</si>
  <si>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</si>
  <si>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</si>
  <si>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</si>
  <si>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</si>
  <si>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</si>
  <si>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</si>
  <si>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</si>
  <si>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</si>
  <si>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</si>
  <si>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</si>
  <si>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</si>
  <si>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</si>
  <si>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</si>
  <si>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</si>
  <si>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</si>
  <si>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</si>
  <si>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</si>
  <si>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</si>
  <si>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</si>
  <si>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</si>
  <si>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</si>
  <si>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</si>
  <si>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</si>
  <si>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</si>
  <si>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</si>
  <si>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</si>
  <si>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</si>
  <si>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</si>
  <si>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</si>
  <si>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</si>
  <si>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</si>
  <si>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</si>
  <si>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</si>
  <si>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</si>
  <si>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</si>
  <si>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</si>
  <si>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</si>
  <si>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</si>
  <si>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</si>
  <si>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</si>
  <si>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</si>
  <si>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</si>
  <si>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</si>
  <si>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</si>
  <si>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</si>
  <si>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</si>
  <si>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</si>
  <si>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</si>
  <si>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</si>
  <si>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</si>
  <si>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</si>
  <si>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</si>
  <si>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</si>
  <si>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</si>
  <si>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</si>
  <si>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</si>
  <si>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</si>
  <si>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</si>
  <si>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</si>
  <si>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</si>
  <si>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</si>
  <si>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</si>
  <si>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</si>
  <si>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</si>
  <si>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</si>
  <si>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</si>
  <si>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</si>
  <si>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</si>
  <si>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</si>
  <si>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</si>
  <si>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</si>
  <si>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</si>
  <si>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</si>
  <si>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</si>
  <si>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</si>
  <si>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</si>
  <si>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</si>
  <si>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</si>
  <si>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</si>
  <si>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</si>
  <si>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</si>
  <si>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</si>
  <si>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</si>
  <si>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</si>
  <si>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</si>
  <si>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</si>
  <si>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</si>
  <si>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</si>
  <si>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</si>
  <si>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</si>
  <si>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</si>
  <si>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</si>
  <si>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</si>
  <si>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</si>
  <si>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</si>
  <si>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</si>
  <si>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</si>
  <si>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</si>
  <si>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</si>
  <si>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</si>
  <si>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</si>
  <si>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</si>
  <si>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</si>
  <si>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</si>
  <si>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</si>
  <si>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</si>
  <si>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</si>
  <si>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</si>
  <si>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</si>
  <si>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</si>
  <si>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</si>
  <si>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</si>
  <si>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</si>
  <si>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</si>
  <si>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</si>
  <si>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</si>
  <si>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</si>
  <si>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</si>
  <si>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</si>
  <si>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</si>
  <si>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</si>
  <si>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</si>
  <si>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</si>
  <si>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</si>
  <si>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</si>
  <si>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</si>
  <si>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</si>
  <si>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</si>
  <si>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</si>
  <si>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</si>
  <si>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</si>
  <si>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</si>
  <si>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</si>
  <si>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</si>
  <si>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</si>
  <si>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</si>
  <si>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</si>
  <si>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</si>
  <si>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</si>
  <si>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</si>
  <si>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</si>
  <si>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</si>
  <si>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</si>
  <si>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</si>
  <si>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</si>
  <si>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</si>
  <si>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</si>
  <si>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</si>
  <si>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</si>
  <si>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</si>
  <si>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</si>
  <si>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</si>
  <si>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</si>
  <si>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</si>
  <si>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</si>
  <si>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</si>
  <si>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</si>
  <si>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</si>
  <si>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</si>
  <si>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</si>
  <si>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</si>
  <si>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</si>
  <si>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</si>
  <si>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</si>
  <si>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</si>
  <si>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</si>
  <si>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</si>
  <si>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</si>
  <si>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</si>
  <si>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</si>
  <si>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</si>
  <si>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</si>
  <si>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</si>
  <si>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</si>
  <si>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</si>
  <si>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</si>
  <si>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</si>
  <si>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</si>
  <si>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</si>
  <si>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</si>
  <si>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</si>
  <si>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</si>
  <si>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</si>
  <si>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</si>
  <si>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</si>
  <si>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</si>
  <si>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</si>
  <si>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</si>
  <si>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</si>
  <si>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</si>
  <si>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</si>
  <si>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</si>
  <si>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</si>
  <si>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</si>
  <si>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</si>
  <si>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</si>
  <si>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</si>
  <si>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</si>
  <si>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</si>
  <si>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</si>
  <si>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</si>
  <si>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</si>
  <si>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</si>
  <si>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</si>
  <si>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</si>
  <si>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</si>
  <si>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</si>
  <si>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</si>
  <si>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</si>
  <si>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</si>
  <si>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</si>
  <si>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</si>
  <si>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</si>
  <si>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</si>
  <si>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</si>
  <si>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</si>
  <si>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</si>
  <si>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</si>
  <si>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</si>
  <si>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</si>
  <si>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</si>
  <si>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</si>
  <si>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</si>
  <si>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</si>
  <si>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</si>
  <si>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</si>
  <si>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</si>
  <si>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</si>
  <si>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</si>
  <si>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</si>
  <si>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</si>
  <si>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</si>
  <si>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</si>
  <si>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</si>
  <si>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</si>
  <si>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</si>
  <si>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</si>
  <si>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</si>
  <si>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</si>
  <si>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</si>
  <si>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</si>
  <si>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</si>
  <si>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</si>
  <si>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</si>
  <si>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</si>
  <si>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</si>
  <si>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</si>
  <si>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</si>
  <si>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</si>
  <si>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</si>
  <si>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</si>
  <si>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</si>
  <si>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</si>
  <si>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</si>
  <si>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</si>
  <si>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</si>
  <si>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</si>
  <si>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</si>
  <si>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</si>
  <si>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</si>
  <si>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</si>
  <si>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</si>
  <si>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</si>
  <si>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</si>
  <si>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</si>
  <si>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</si>
  <si>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</si>
  <si>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</si>
  <si>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</si>
  <si>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</si>
  <si>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</si>
  <si>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</si>
  <si>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</si>
  <si>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</si>
  <si>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</si>
  <si>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</si>
  <si>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</si>
  <si>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</si>
  <si>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</si>
  <si>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</si>
  <si>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</si>
  <si>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</si>
  <si>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</si>
  <si>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</si>
  <si>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</si>
  <si>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</si>
  <si>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</si>
  <si>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</si>
  <si>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</si>
  <si>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</si>
  <si>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</si>
  <si>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</si>
  <si>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</si>
  <si>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</si>
  <si>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</si>
  <si>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</si>
  <si>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</si>
  <si>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</si>
  <si>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</si>
  <si>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</si>
  <si>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</si>
  <si>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</si>
  <si>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</si>
  <si>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</si>
  <si>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</si>
  <si>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</si>
  <si>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</si>
  <si>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</si>
  <si>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</si>
  <si>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</si>
  <si>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</si>
  <si>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</si>
  <si>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</si>
  <si>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</si>
  <si>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</si>
  <si>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</si>
  <si>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</si>
  <si>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</si>
  <si>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</si>
  <si>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</si>
  <si>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</si>
  <si>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</si>
  <si>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</si>
  <si>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</si>
  <si>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</si>
  <si>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</si>
  <si>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</si>
  <si>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</si>
  <si>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</si>
  <si>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</si>
  <si>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</si>
  <si>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</si>
  <si>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</si>
  <si>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</si>
  <si>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</si>
  <si>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</si>
  <si>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</si>
  <si>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</si>
  <si>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</si>
  <si>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</si>
  <si>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</si>
  <si>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</si>
  <si>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</si>
  <si>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</si>
  <si>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</si>
  <si>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</si>
  <si>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</si>
  <si>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</si>
  <si>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</si>
  <si>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</si>
  <si>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</si>
  <si>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</si>
  <si>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</si>
  <si>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</si>
  <si>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</si>
  <si>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</si>
  <si>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</si>
  <si>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</si>
  <si>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</si>
  <si>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</si>
  <si>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</si>
  <si>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</si>
  <si>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</si>
  <si>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</si>
  <si>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</si>
  <si>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</si>
  <si>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</si>
  <si>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</si>
  <si>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</si>
  <si>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</si>
  <si>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</si>
  <si>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</si>
  <si>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</si>
  <si>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</si>
  <si>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</si>
  <si>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</si>
  <si>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</si>
  <si>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</si>
  <si>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</si>
  <si>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</si>
  <si>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</si>
  <si>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</si>
  <si>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</si>
  <si>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</si>
  <si>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</si>
  <si>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</si>
  <si>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</si>
  <si>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</si>
  <si>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</si>
  <si>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</si>
  <si>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</si>
  <si>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</si>
  <si>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</si>
  <si>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</si>
  <si>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</si>
  <si>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</si>
  <si>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</si>
  <si>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</si>
  <si>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</si>
  <si>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</si>
  <si>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</si>
  <si>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</si>
  <si>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</si>
  <si>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</si>
  <si>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</si>
  <si>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</si>
  <si>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</si>
  <si>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</si>
  <si>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</si>
  <si>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</si>
  <si>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</si>
  <si>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</si>
  <si>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</si>
  <si>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</si>
  <si>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</si>
  <si>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</si>
  <si>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</si>
  <si>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</si>
  <si>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</si>
  <si>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</si>
  <si>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</si>
  <si>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</si>
  <si>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</si>
  <si>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</si>
  <si>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</si>
  <si>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</si>
  <si>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</si>
  <si>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</si>
  <si>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</si>
  <si>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</si>
  <si>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</si>
  <si>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</si>
  <si>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</si>
  <si>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</si>
  <si>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</si>
  <si>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</si>
  <si>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</si>
  <si>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</si>
  <si>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</si>
  <si>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</si>
  <si>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</si>
  <si>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</si>
  <si>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</si>
  <si>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</si>
  <si>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</si>
  <si>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</si>
  <si>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</si>
  <si>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</si>
  <si>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</si>
  <si>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</si>
  <si>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</si>
  <si>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</si>
  <si>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</si>
  <si>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</si>
  <si>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</si>
  <si>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</si>
  <si>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</si>
  <si>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</si>
  <si>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</si>
  <si>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</si>
  <si>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</si>
  <si>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</si>
  <si>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</si>
  <si>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</si>
  <si>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</si>
  <si>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</si>
  <si>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</si>
  <si>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</si>
  <si>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</si>
  <si>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</si>
  <si>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</si>
  <si>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</si>
  <si>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</si>
  <si>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</si>
  <si>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</si>
  <si>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</si>
  <si>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</si>
  <si>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</si>
  <si>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</si>
  <si>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</si>
  <si>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</si>
  <si>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</si>
  <si>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</si>
  <si>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</si>
  <si>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</si>
  <si>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</si>
  <si>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</si>
  <si>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</si>
  <si>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</si>
  <si>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</si>
  <si>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</si>
  <si>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</si>
  <si>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</si>
  <si>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</si>
  <si>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</si>
  <si>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</si>
  <si>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</si>
  <si>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</si>
  <si>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</si>
  <si>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</si>
  <si>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</si>
  <si>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</si>
  <si>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</si>
  <si>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</si>
  <si>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</si>
  <si>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</si>
  <si>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</si>
  <si>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</si>
  <si>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</si>
  <si>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</si>
  <si>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</si>
  <si>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</si>
  <si>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</si>
  <si>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</si>
  <si>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</si>
  <si>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</si>
  <si>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</si>
  <si>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</si>
  <si>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</si>
  <si>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</si>
  <si>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</si>
  <si>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</si>
  <si>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</si>
  <si>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</si>
  <si>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</si>
  <si>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</si>
  <si>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</si>
  <si>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</si>
  <si>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</si>
  <si>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</si>
  <si>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</si>
  <si>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</si>
  <si>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</si>
  <si>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</si>
  <si>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</si>
  <si>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</si>
  <si>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</si>
  <si>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</si>
  <si>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</si>
  <si>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</si>
  <si>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</si>
  <si>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</si>
  <si>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</si>
  <si>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</si>
  <si>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</si>
  <si>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</si>
  <si>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</si>
  <si>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</si>
  <si>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</si>
  <si>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</si>
  <si>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</si>
  <si>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</si>
  <si>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</si>
  <si>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</si>
  <si>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</si>
  <si>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</si>
  <si>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</si>
  <si>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</si>
  <si>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</si>
  <si>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</si>
  <si>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</si>
  <si>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</si>
  <si>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</si>
  <si>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</si>
  <si>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</si>
  <si>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</si>
  <si>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</si>
  <si>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</si>
  <si>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</si>
  <si>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</si>
  <si>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</si>
  <si>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</si>
  <si>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</si>
  <si>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</si>
  <si>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</si>
  <si>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</si>
  <si>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</si>
  <si>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</si>
  <si>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</si>
  <si>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</si>
  <si>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</si>
  <si>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</si>
  <si>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</si>
  <si>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</si>
  <si>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</si>
  <si>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</si>
  <si>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</si>
  <si>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</si>
  <si>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</si>
  <si>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</si>
  <si>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</si>
  <si>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</si>
  <si>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</si>
  <si>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</si>
  <si>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</si>
  <si>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</si>
  <si>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</si>
  <si>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</si>
  <si>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</si>
  <si>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</si>
  <si>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</si>
  <si>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</si>
  <si>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</si>
  <si>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</si>
  <si>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</si>
  <si>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</si>
  <si>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</si>
  <si>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</si>
  <si>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</si>
  <si>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</si>
  <si>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</si>
  <si>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</si>
  <si>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</si>
  <si>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</si>
  <si>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</si>
  <si>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</si>
  <si>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</si>
  <si>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</si>
  <si>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</si>
  <si>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</si>
  <si>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</si>
  <si>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</si>
  <si>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</si>
  <si>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</si>
  <si>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</si>
  <si>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</si>
  <si>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</si>
  <si>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</si>
  <si>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</si>
  <si>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</si>
  <si>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</si>
  <si>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</si>
  <si>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</si>
  <si>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</si>
  <si>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</si>
  <si>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</si>
  <si>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</si>
  <si>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</si>
  <si>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</si>
  <si>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</si>
  <si>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</si>
  <si>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</si>
  <si>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</si>
  <si>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</si>
  <si>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</si>
  <si>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</si>
  <si>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</si>
  <si>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</si>
  <si>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</si>
  <si>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</si>
  <si>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</si>
  <si>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</si>
  <si>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</si>
  <si>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</si>
  <si>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</si>
  <si>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</si>
  <si>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</si>
  <si>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</si>
  <si>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</si>
  <si>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</si>
  <si>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</si>
  <si>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</si>
  <si>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</si>
  <si>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</si>
  <si>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</si>
  <si>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</si>
  <si>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</si>
  <si>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</si>
  <si>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</si>
  <si>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</si>
  <si>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</si>
  <si>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</si>
  <si>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</si>
  <si>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</si>
  <si>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</si>
  <si>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</si>
  <si>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</si>
  <si>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</si>
  <si>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</si>
  <si>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</si>
  <si>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</si>
  <si>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</si>
  <si>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</si>
  <si>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</si>
  <si>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</si>
  <si>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</si>
  <si>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</si>
  <si>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</si>
  <si>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</si>
  <si>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</si>
  <si>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</si>
  <si>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</si>
  <si>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</si>
  <si>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</si>
  <si>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</si>
  <si>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</si>
  <si>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</si>
  <si>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</si>
  <si>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</si>
  <si>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</si>
  <si>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</si>
  <si>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</si>
  <si>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</si>
  <si>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</si>
  <si>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</si>
  <si>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</si>
  <si>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</si>
  <si>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</si>
  <si>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</si>
  <si>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</si>
  <si>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</si>
  <si>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</si>
  <si>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</si>
  <si>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</si>
  <si>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</si>
  <si>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</si>
  <si>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</si>
  <si>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</si>
  <si>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</si>
  <si>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</si>
  <si>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</si>
  <si>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</si>
  <si>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</si>
  <si>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</si>
  <si>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</si>
  <si>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</si>
  <si>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</si>
  <si>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</si>
  <si>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</si>
  <si>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</si>
  <si>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</si>
  <si>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</si>
  <si>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</si>
  <si>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</si>
  <si>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</si>
  <si>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</si>
  <si>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</si>
  <si>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</si>
  <si>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</si>
  <si>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</si>
  <si>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</si>
  <si>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</si>
  <si>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</si>
  <si>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</si>
  <si>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</si>
  <si>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</si>
  <si>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</si>
  <si>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</si>
  <si>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</si>
  <si>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</si>
  <si>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</si>
  <si>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</si>
  <si>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</si>
  <si>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</si>
  <si>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</si>
  <si>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</si>
  <si>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</si>
  <si>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</si>
  <si>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</si>
  <si>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</si>
  <si>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</si>
  <si>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</si>
  <si>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</si>
  <si>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</si>
  <si>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</si>
  <si>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</si>
  <si>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</si>
  <si>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</si>
  <si>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</si>
  <si>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</si>
  <si>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</si>
  <si>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</si>
  <si>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</si>
  <si>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</si>
  <si>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</si>
  <si>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</si>
  <si>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</si>
  <si>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</si>
  <si>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</si>
  <si>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</si>
  <si>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</si>
  <si>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</si>
  <si>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</si>
  <si>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</si>
  <si>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</si>
  <si>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</si>
  <si>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</si>
  <si>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</si>
  <si>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</si>
  <si>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</si>
  <si>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</si>
  <si>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</si>
  <si>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</si>
  <si>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</si>
  <si>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</si>
  <si>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</si>
  <si>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</si>
  <si>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</si>
  <si>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</si>
  <si>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</si>
  <si>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</si>
  <si>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</si>
  <si>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</si>
  <si>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</si>
  <si>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</si>
  <si>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</si>
  <si>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</si>
  <si>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</si>
  <si>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</si>
  <si>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</si>
  <si>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</si>
  <si>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</si>
  <si>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</si>
  <si>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</si>
  <si>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</si>
  <si>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</si>
  <si>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</si>
  <si>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</si>
  <si>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</si>
  <si>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</si>
  <si>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</si>
  <si>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</si>
  <si>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</si>
  <si>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</si>
  <si>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</si>
  <si>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</si>
  <si>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</si>
  <si>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</si>
  <si>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</si>
  <si>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</si>
  <si>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</si>
  <si>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</si>
  <si>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</si>
  <si>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</si>
  <si>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</si>
  <si>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</si>
  <si>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</si>
  <si>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</si>
  <si>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</si>
  <si>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</si>
  <si>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</si>
  <si>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</si>
  <si>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</si>
  <si>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</si>
  <si>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</si>
  <si>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</si>
  <si>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</si>
  <si>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</si>
  <si>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</si>
  <si>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</si>
  <si>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</si>
  <si>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</si>
  <si>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</si>
  <si>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</si>
  <si>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</si>
  <si>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</si>
  <si>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</si>
  <si>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</si>
  <si>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</si>
  <si>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</si>
  <si>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</si>
  <si>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</si>
  <si>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</si>
  <si>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</si>
  <si>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</si>
  <si>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</si>
  <si>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</si>
  <si>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</si>
  <si>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</si>
  <si>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</si>
  <si>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</si>
  <si>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</si>
  <si>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</si>
  <si>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</si>
  <si>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</si>
  <si>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</si>
  <si>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</si>
  <si>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</si>
  <si>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</si>
  <si>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</si>
  <si>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</si>
  <si>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</si>
  <si>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</si>
  <si>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</si>
  <si>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</si>
  <si>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</si>
  <si>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</si>
  <si>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</si>
  <si>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</si>
  <si>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</si>
  <si>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</si>
  <si>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</si>
  <si>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</si>
  <si>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</si>
  <si>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</si>
  <si>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</si>
  <si>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</si>
  <si>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</si>
  <si>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</si>
  <si>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</si>
  <si>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</si>
  <si>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</si>
  <si>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</si>
  <si>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</si>
  <si>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</si>
  <si>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</si>
  <si>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</si>
  <si>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</si>
  <si>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</si>
  <si>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</si>
  <si>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</si>
  <si>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</si>
  <si>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</si>
  <si>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</si>
  <si>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</si>
  <si>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</si>
  <si>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</si>
  <si>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</si>
  <si>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</si>
  <si>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</si>
  <si>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</si>
  <si>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</si>
  <si>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</si>
  <si>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</si>
  <si>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</si>
  <si>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</si>
  <si>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</si>
  <si>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</si>
  <si>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</si>
  <si>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</si>
  <si>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</si>
  <si>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</si>
  <si>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</si>
  <si>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</si>
  <si>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</si>
  <si>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</si>
  <si>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</si>
  <si>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</si>
  <si>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</si>
  <si>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</si>
  <si>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</si>
  <si>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</si>
  <si>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</si>
  <si>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</si>
  <si>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</si>
  <si>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</si>
  <si>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</si>
  <si>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</si>
  <si>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</si>
  <si>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</si>
  <si>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</si>
  <si>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</si>
  <si>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</si>
  <si>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</si>
  <si>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</si>
  <si>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</si>
  <si>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</si>
  <si>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</si>
  <si>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</si>
  <si>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</si>
  <si>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</si>
  <si>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</si>
  <si>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</si>
  <si>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</si>
  <si>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</si>
  <si>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</si>
  <si>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</si>
  <si>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</si>
  <si>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</si>
  <si>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</si>
  <si>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</si>
  <si>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</si>
  <si>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</si>
  <si>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</si>
  <si>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</si>
  <si>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</si>
  <si>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</si>
  <si>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</si>
  <si>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</si>
  <si>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</si>
  <si>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</si>
  <si>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</si>
  <si>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</si>
  <si>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</si>
  <si>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</si>
  <si>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</si>
  <si>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</si>
  <si>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</si>
  <si>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</si>
  <si>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</si>
  <si>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</si>
  <si>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</si>
  <si>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</si>
  <si>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</si>
  <si>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</si>
  <si>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</si>
  <si>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</si>
  <si>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</si>
  <si>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</si>
  <si>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</si>
  <si>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</si>
  <si>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</si>
  <si>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</si>
  <si>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</si>
  <si>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</si>
  <si>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</si>
  <si>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</si>
  <si>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</si>
  <si>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</si>
  <si>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</si>
  <si>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</si>
  <si>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</si>
  <si>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</si>
  <si>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</si>
  <si>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</si>
  <si>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</si>
  <si>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</si>
  <si>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</si>
  <si>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</si>
  <si>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</si>
  <si>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</si>
  <si>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</si>
  <si>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</si>
  <si>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</si>
  <si>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</si>
  <si>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</si>
  <si>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</si>
  <si>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</si>
  <si>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</si>
  <si>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</si>
  <si>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</si>
  <si>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</si>
  <si>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</si>
  <si>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</si>
  <si>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</si>
  <si>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</si>
  <si>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</si>
  <si>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</si>
  <si>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</si>
  <si>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</si>
  <si>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</si>
  <si>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</si>
  <si>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</si>
  <si>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</si>
  <si>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</si>
  <si>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</si>
  <si>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</si>
  <si>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</si>
  <si>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</si>
  <si>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</si>
  <si>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</si>
  <si>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</si>
  <si>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</si>
  <si>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</si>
  <si>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</si>
  <si>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</si>
  <si>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</si>
  <si>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</si>
  <si>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</si>
  <si>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</si>
  <si>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</si>
  <si>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</si>
  <si>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</si>
  <si>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</si>
  <si>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</si>
  <si>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</si>
  <si>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</si>
  <si>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</si>
  <si>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</si>
  <si>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</si>
  <si>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</si>
  <si>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</si>
  <si>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</si>
  <si>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</si>
  <si>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</si>
  <si>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</si>
  <si>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</si>
  <si>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</si>
  <si>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</si>
  <si>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</si>
  <si>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</si>
  <si>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</si>
  <si>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</si>
  <si>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</si>
  <si>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</si>
  <si>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</si>
  <si>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</si>
  <si>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</si>
  <si>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</si>
  <si>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</si>
  <si>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</si>
  <si>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</si>
  <si>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</si>
  <si>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</si>
  <si>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</si>
  <si>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</si>
  <si>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</si>
  <si>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</si>
  <si>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</si>
  <si>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</si>
  <si>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</si>
  <si>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</si>
  <si>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</si>
  <si>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</si>
  <si>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</si>
  <si>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</si>
  <si>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</si>
  <si>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</si>
  <si>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</si>
  <si>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</si>
  <si>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</si>
  <si>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</si>
  <si>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</si>
  <si>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</si>
  <si>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</si>
  <si>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</si>
  <si>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</si>
  <si>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</si>
  <si>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</si>
  <si>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</si>
  <si>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</si>
  <si>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</si>
  <si>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</si>
  <si>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</si>
  <si>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</si>
  <si>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</si>
  <si>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</si>
  <si>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</si>
  <si>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</si>
  <si>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</si>
  <si>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</si>
  <si>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</si>
  <si>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</si>
  <si>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</si>
  <si>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</si>
  <si>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</si>
  <si>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</si>
  <si>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</si>
  <si>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</si>
  <si>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</si>
  <si>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</si>
  <si>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</si>
  <si>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</si>
  <si>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</si>
  <si>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</si>
  <si>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</si>
  <si>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</si>
  <si>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</si>
  <si>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</si>
  <si>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</si>
  <si>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</si>
  <si>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</si>
  <si>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</si>
  <si>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</si>
  <si>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</si>
  <si>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</si>
  <si>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</si>
  <si>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</si>
  <si>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</si>
  <si>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</si>
  <si>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</si>
  <si>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</si>
  <si>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</si>
  <si>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</si>
  <si>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</si>
  <si>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</si>
  <si>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</si>
  <si>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</si>
  <si>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</si>
  <si>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</si>
  <si>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</si>
  <si>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</si>
  <si>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</si>
  <si>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</si>
  <si>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</si>
  <si>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</si>
  <si>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</si>
  <si>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</si>
  <si>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</si>
  <si>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</si>
  <si>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</si>
  <si>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</si>
  <si>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</si>
  <si>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</si>
  <si>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</si>
  <si>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</si>
  <si>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</si>
  <si>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</si>
  <si>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</si>
  <si>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</si>
  <si>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</si>
  <si>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</si>
  <si>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</si>
  <si>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</si>
  <si>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</si>
  <si>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</si>
  <si>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</si>
  <si>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</si>
  <si>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</si>
  <si>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</si>
  <si>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</si>
  <si>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</si>
  <si>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</si>
  <si>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</si>
  <si>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</si>
  <si>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</si>
  <si>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</si>
  <si>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</si>
  <si>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</si>
  <si>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</si>
  <si>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</si>
  <si>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</si>
  <si>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</si>
  <si>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</si>
  <si>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</si>
  <si>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</si>
  <si>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</si>
  <si>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</si>
  <si>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</si>
  <si>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</si>
  <si>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</si>
  <si>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</si>
  <si>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</si>
  <si>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</si>
  <si>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</si>
  <si>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</si>
  <si>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</si>
  <si>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</si>
  <si>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</si>
  <si>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</si>
  <si>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</si>
  <si>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</si>
  <si>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</si>
  <si>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</si>
  <si>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</si>
  <si>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</si>
  <si>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</si>
  <si>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</si>
  <si>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</si>
  <si>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</si>
  <si>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</si>
  <si>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</si>
  <si>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</si>
  <si>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</si>
  <si>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</si>
  <si>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</si>
  <si>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</si>
  <si>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</si>
  <si>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</si>
  <si>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</si>
  <si>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</si>
  <si>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</si>
  <si>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</si>
  <si>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</si>
  <si>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</si>
  <si>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</si>
  <si>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</si>
  <si>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</si>
  <si>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</si>
  <si>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</si>
  <si>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</si>
  <si>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</si>
  <si>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</si>
  <si>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</si>
  <si>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</si>
  <si>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</si>
  <si>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</si>
  <si>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</si>
  <si>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</si>
  <si>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</si>
  <si>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</si>
  <si>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</si>
  <si>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</si>
  <si>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</si>
  <si>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</si>
  <si>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</si>
  <si>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</si>
  <si>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</si>
  <si>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</si>
  <si>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</si>
  <si>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</si>
  <si>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</si>
  <si>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</si>
  <si>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</si>
  <si>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</si>
  <si>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</si>
  <si>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</si>
  <si>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</si>
  <si>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</si>
  <si>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</si>
  <si>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</si>
  <si>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</si>
  <si>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</si>
  <si>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</si>
  <si>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</si>
  <si>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</si>
  <si>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</si>
  <si>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</si>
  <si>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</si>
  <si>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</si>
  <si>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</si>
  <si>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</si>
  <si>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</si>
  <si>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</si>
  <si>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</si>
  <si>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</si>
  <si>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</si>
  <si>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</si>
  <si>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</si>
  <si>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</si>
  <si>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</si>
  <si>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</si>
  <si>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</si>
  <si>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</si>
  <si>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</si>
  <si>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</si>
  <si>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</si>
  <si>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</si>
  <si>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</si>
  <si>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</si>
  <si>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</si>
  <si>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</si>
  <si>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</si>
  <si>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</si>
  <si>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</si>
  <si>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</si>
  <si>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</si>
  <si>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</si>
  <si>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</si>
  <si>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</si>
  <si>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</si>
  <si>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</si>
  <si>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</si>
  <si>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</si>
  <si>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</si>
  <si>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</si>
  <si>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</si>
  <si>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</si>
  <si>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</si>
  <si>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</si>
  <si>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</si>
  <si>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</si>
  <si>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</si>
  <si>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</si>
  <si>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</si>
  <si>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</si>
  <si>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</si>
  <si>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</si>
  <si>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</si>
  <si>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</si>
  <si>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</si>
  <si>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</si>
  <si>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</si>
  <si>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</si>
  <si>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</si>
  <si>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</si>
  <si>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</si>
  <si>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</si>
  <si>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</si>
  <si>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</si>
  <si>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</si>
  <si>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</si>
  <si>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</si>
  <si>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</si>
  <si>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</si>
  <si>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</si>
  <si>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</si>
  <si>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</si>
  <si>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</si>
  <si>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</si>
  <si>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</si>
  <si>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</si>
  <si>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</si>
  <si>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</si>
  <si>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</si>
  <si>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</si>
  <si>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</si>
  <si>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</si>
  <si>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</si>
  <si>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</si>
  <si>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</si>
  <si>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</si>
  <si>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</si>
  <si>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</si>
  <si>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</si>
  <si>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</si>
  <si>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</si>
  <si>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</si>
  <si>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</si>
  <si>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</si>
  <si>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</si>
  <si>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</si>
  <si>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</si>
  <si>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</si>
  <si>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</si>
  <si>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</si>
  <si>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</si>
  <si>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</si>
  <si>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</si>
  <si>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</si>
  <si>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</si>
  <si>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</si>
  <si>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</si>
  <si>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</si>
  <si>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</si>
  <si>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</si>
  <si>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</si>
  <si>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</si>
  <si>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</si>
  <si>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</si>
  <si>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</si>
  <si>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</si>
  <si>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</si>
  <si>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</si>
  <si>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</si>
  <si>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</si>
  <si>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</si>
  <si>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</si>
  <si>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</si>
  <si>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</si>
  <si>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</si>
  <si>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</si>
  <si>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</si>
  <si>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</si>
  <si>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</si>
  <si>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</si>
  <si>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</si>
  <si>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</si>
  <si>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</si>
  <si>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</si>
  <si>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</si>
  <si>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</si>
  <si>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</si>
  <si>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</si>
  <si>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</si>
  <si>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</si>
  <si>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</si>
  <si>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</si>
  <si>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</si>
  <si>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</si>
  <si>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</si>
  <si>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</si>
  <si>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</si>
  <si>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</si>
  <si>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</si>
  <si>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</si>
  <si>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</si>
  <si>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</si>
  <si>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</si>
  <si>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</si>
  <si>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</si>
  <si>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</si>
  <si>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</si>
  <si>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</si>
  <si>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</si>
  <si>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</si>
  <si>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</si>
  <si>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</si>
  <si>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</si>
  <si>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</si>
  <si>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</si>
  <si>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</si>
  <si>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</si>
  <si>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</si>
  <si>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</si>
  <si>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</si>
  <si>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</si>
  <si>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</si>
  <si>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</si>
  <si>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</si>
  <si>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</si>
  <si>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</si>
  <si>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</si>
  <si>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</si>
  <si>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</si>
  <si>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</si>
  <si>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</si>
  <si>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</si>
  <si>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</si>
  <si>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</si>
  <si>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</si>
  <si>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</si>
  <si>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</si>
  <si>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</si>
  <si>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</si>
  <si>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</si>
  <si>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</si>
  <si>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</si>
  <si>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</si>
  <si>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</si>
  <si>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</si>
  <si>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</si>
  <si>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</si>
  <si>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</si>
  <si>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</si>
  <si>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</si>
  <si>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</si>
  <si>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</si>
  <si>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</si>
  <si>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</si>
  <si>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</si>
  <si>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</si>
  <si>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</si>
  <si>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</si>
  <si>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</si>
  <si>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</si>
  <si>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</si>
  <si>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</si>
  <si>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</si>
  <si>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</si>
  <si>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</si>
  <si>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</si>
  <si>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</si>
  <si>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</si>
  <si>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</si>
  <si>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</si>
  <si>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</si>
  <si>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</si>
  <si>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</si>
  <si>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</si>
  <si>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</si>
  <si>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</si>
  <si>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</si>
  <si>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</si>
  <si>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</si>
  <si>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</si>
  <si>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</si>
  <si>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</si>
  <si>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</si>
  <si>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</si>
  <si>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</si>
  <si>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</si>
  <si>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</si>
  <si>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</si>
  <si>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</si>
  <si>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</si>
  <si>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</si>
  <si>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</si>
  <si>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</si>
  <si>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</si>
  <si>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</si>
  <si>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</si>
  <si>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</si>
  <si>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</si>
  <si>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</si>
  <si>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</si>
  <si>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</si>
  <si>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</si>
  <si>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</si>
  <si>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</si>
  <si>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</si>
  <si>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</si>
  <si>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</si>
  <si>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</si>
  <si>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</si>
  <si>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</si>
  <si>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</si>
  <si>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</si>
  <si>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</si>
  <si>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</si>
  <si>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</si>
  <si>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</si>
  <si>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</si>
  <si>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</si>
  <si>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</si>
  <si>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</si>
  <si>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</si>
  <si>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</si>
  <si>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</si>
  <si>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</si>
  <si>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</si>
  <si>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</si>
  <si>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</si>
  <si>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</si>
  <si>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</si>
  <si>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</si>
  <si>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</si>
  <si>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</si>
  <si>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</si>
  <si>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</si>
  <si>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</si>
  <si>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</si>
  <si>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</si>
  <si>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</si>
  <si>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</si>
  <si>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</si>
  <si>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</si>
  <si>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</si>
  <si>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</si>
  <si>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</si>
  <si>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</si>
  <si>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</si>
  <si>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</si>
  <si>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</si>
  <si>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</si>
  <si>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</si>
  <si>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</si>
  <si>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</si>
  <si>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</si>
  <si>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</si>
  <si>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</si>
  <si>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</si>
  <si>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</si>
  <si>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</si>
  <si>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</si>
  <si>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</si>
  <si>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</si>
  <si>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</si>
  <si>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</si>
  <si>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</si>
  <si>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</si>
  <si>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</si>
  <si>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</si>
  <si>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</si>
  <si>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</si>
  <si>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</si>
  <si>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</si>
  <si>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</si>
  <si>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</si>
  <si>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</si>
  <si>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</si>
  <si>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</si>
  <si>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</si>
  <si>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</si>
  <si>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</si>
  <si>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</si>
  <si>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</si>
  <si>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</si>
  <si>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</si>
  <si>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</si>
  <si>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</si>
  <si>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</si>
  <si>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</si>
  <si>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</si>
  <si>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</si>
  <si>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</si>
  <si>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</si>
  <si>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</si>
  <si>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</si>
  <si>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</si>
  <si>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</si>
  <si>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</si>
  <si>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</si>
  <si>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</si>
  <si>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</si>
  <si>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</si>
  <si>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</si>
  <si>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</si>
  <si>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</si>
  <si>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</si>
  <si>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</si>
  <si>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</si>
  <si>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</si>
  <si>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</si>
  <si>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</si>
  <si>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</si>
  <si>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</si>
  <si>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</si>
  <si>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</si>
  <si>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</si>
  <si>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</si>
  <si>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</si>
  <si>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</si>
  <si>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</si>
  <si>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</si>
  <si>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</si>
  <si>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</si>
  <si>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</si>
  <si>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</si>
  <si>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</si>
  <si>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</si>
  <si>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</si>
  <si>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</si>
  <si>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</si>
  <si>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</si>
  <si>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</si>
  <si>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</si>
  <si>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</si>
  <si>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</si>
  <si>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</si>
  <si>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</si>
  <si>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</si>
  <si>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</si>
  <si>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</si>
  <si>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</si>
  <si>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</si>
  <si>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</si>
  <si>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</si>
  <si>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</si>
  <si>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</si>
  <si>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</si>
  <si>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</si>
  <si>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</si>
  <si>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</si>
  <si>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</si>
  <si>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</si>
  <si>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</si>
  <si>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</si>
  <si>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</si>
  <si>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</si>
  <si>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</si>
  <si>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</si>
  <si>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</si>
  <si>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</si>
  <si>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</si>
  <si>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</si>
  <si>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</si>
  <si>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</si>
  <si>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</si>
  <si>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</si>
  <si>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</si>
  <si>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</si>
  <si>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</si>
  <si>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</si>
  <si>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</si>
  <si>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</si>
  <si>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</si>
  <si>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</si>
  <si>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</si>
  <si>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</si>
  <si>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</si>
  <si>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</si>
  <si>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</si>
  <si>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</si>
  <si>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</si>
  <si>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</si>
  <si>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</si>
  <si>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</si>
  <si>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</si>
  <si>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</si>
  <si>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</si>
  <si>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</si>
  <si>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</si>
  <si>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</si>
  <si>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</si>
  <si>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</si>
  <si>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</si>
  <si>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</si>
  <si>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</si>
  <si>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</si>
  <si>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</si>
  <si>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</si>
  <si>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</si>
  <si>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</si>
  <si>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</si>
  <si>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</si>
  <si>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</si>
  <si>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</si>
  <si>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</si>
  <si>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</si>
  <si>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</si>
  <si>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</si>
  <si>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</si>
  <si>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</si>
  <si>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</si>
  <si>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</si>
  <si>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</si>
  <si>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</si>
  <si>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</si>
  <si>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</si>
  <si>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</si>
  <si>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</si>
  <si>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</si>
  <si>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</si>
  <si>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</si>
  <si>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</si>
  <si>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</si>
  <si>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</si>
  <si>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</si>
  <si>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</si>
  <si>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</si>
  <si>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</si>
  <si>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</si>
  <si>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</si>
  <si>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</si>
  <si>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</si>
  <si>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</si>
  <si>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</si>
  <si>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</si>
  <si>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</si>
  <si>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</si>
  <si>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</si>
  <si>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</si>
  <si>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</si>
  <si>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</si>
  <si>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</si>
  <si>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</si>
  <si>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</si>
  <si>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</si>
  <si>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</si>
  <si>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</si>
  <si>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</si>
  <si>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</si>
  <si>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</si>
  <si>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</si>
  <si>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</si>
  <si>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</si>
  <si>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</si>
  <si>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</si>
  <si>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</si>
  <si>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</si>
  <si>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</si>
  <si>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</si>
  <si>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</si>
  <si>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</si>
  <si>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</si>
  <si>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</si>
  <si>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</si>
  <si>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</si>
  <si>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</si>
  <si>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</si>
  <si>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</si>
  <si>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</si>
  <si>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</si>
  <si>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</si>
  <si>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</si>
  <si>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</si>
  <si>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</si>
  <si>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</si>
  <si>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</si>
  <si>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</si>
  <si>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</si>
  <si>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</si>
  <si>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</si>
  <si>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</si>
  <si>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</si>
  <si>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</si>
  <si>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</si>
  <si>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</si>
  <si>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</si>
  <si>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</si>
  <si>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</si>
  <si>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</si>
  <si>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</si>
  <si>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</si>
  <si>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</si>
  <si>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</si>
  <si>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</si>
  <si>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</si>
  <si>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</si>
  <si>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</si>
  <si>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</si>
  <si>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</si>
  <si>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</si>
  <si>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</si>
  <si>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</si>
  <si>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</si>
  <si>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</si>
  <si>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</si>
  <si>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</si>
  <si>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</si>
  <si>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</si>
  <si>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</si>
  <si>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</si>
  <si>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</si>
  <si>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</si>
  <si>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</si>
  <si>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</si>
  <si>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</si>
  <si>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</si>
  <si>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</si>
  <si>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</si>
  <si>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</si>
  <si>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</si>
  <si>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</si>
  <si>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</si>
  <si>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</si>
  <si>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</si>
  <si>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</si>
  <si>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</si>
  <si>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</si>
  <si>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</si>
  <si>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</si>
  <si>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</si>
  <si>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</si>
  <si>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</si>
  <si>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</si>
  <si>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</si>
  <si>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</si>
  <si>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</si>
  <si>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</si>
  <si>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</si>
  <si>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</si>
  <si>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</si>
  <si>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</si>
  <si>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</si>
  <si>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</si>
  <si>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</si>
  <si>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</si>
  <si>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</si>
  <si>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</si>
  <si>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</si>
  <si>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</si>
  <si>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</si>
  <si>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</si>
  <si>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</si>
  <si>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</si>
  <si>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</si>
  <si>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</si>
  <si>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</si>
  <si>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</si>
  <si>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</si>
  <si>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</si>
  <si>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</si>
  <si>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</si>
  <si>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</si>
  <si>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</si>
  <si>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</si>
  <si>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</si>
  <si>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</si>
  <si>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</si>
  <si>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</si>
  <si>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</si>
  <si>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</si>
  <si>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</si>
  <si>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</si>
  <si>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</si>
  <si>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</si>
  <si>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</si>
  <si>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</si>
  <si>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</si>
  <si>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</si>
  <si>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</si>
  <si>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</si>
  <si>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</si>
  <si>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</si>
  <si>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</si>
  <si>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</si>
  <si>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</si>
  <si>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</si>
  <si>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</si>
  <si>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</si>
  <si>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</si>
  <si>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</si>
  <si>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</si>
  <si>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</si>
  <si>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</si>
  <si>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</si>
  <si>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</si>
  <si>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</si>
  <si>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</si>
  <si>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</si>
  <si>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</si>
  <si>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</si>
  <si>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</si>
  <si>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</si>
  <si>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</si>
  <si>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</si>
  <si>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</si>
  <si>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</si>
  <si>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</si>
  <si>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</si>
  <si>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</si>
  <si>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</si>
  <si>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</si>
  <si>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</si>
  <si>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</si>
  <si>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</si>
  <si>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</si>
  <si>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</si>
  <si>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</si>
  <si>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</si>
  <si>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</si>
  <si>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</si>
  <si>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</si>
  <si>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</si>
  <si>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</si>
  <si>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</si>
  <si>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</si>
  <si>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</si>
  <si>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</si>
  <si>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</si>
  <si>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</si>
  <si>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</si>
  <si>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</si>
  <si>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</si>
  <si>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</si>
  <si>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</si>
  <si>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</si>
  <si>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</si>
  <si>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</si>
  <si>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</si>
  <si>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</si>
  <si>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</si>
  <si>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</si>
  <si>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</si>
  <si>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</si>
  <si>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</si>
  <si>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</si>
  <si>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</si>
  <si>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</si>
  <si>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</si>
  <si>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</si>
  <si>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</si>
  <si>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</si>
  <si>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</si>
  <si>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</si>
  <si>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</si>
  <si>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</si>
  <si>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</si>
  <si>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</si>
  <si>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</si>
  <si>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</si>
  <si>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</si>
  <si>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</si>
  <si>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</si>
  <si>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</si>
  <si>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</si>
  <si>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</si>
  <si>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</si>
  <si>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</si>
  <si>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</si>
  <si>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</si>
  <si>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</si>
  <si>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</si>
  <si>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</si>
  <si>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</si>
  <si>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</si>
  <si>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</si>
  <si>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</si>
  <si>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</si>
  <si>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</si>
  <si>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</si>
  <si>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</si>
  <si>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</si>
  <si>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</si>
  <si>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</si>
  <si>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</si>
  <si>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</si>
  <si>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</si>
  <si>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</si>
  <si>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</si>
  <si>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</si>
  <si>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</si>
  <si>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</si>
  <si>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</si>
  <si>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</si>
  <si>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</si>
  <si>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</si>
  <si>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</si>
  <si>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</si>
  <si>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</si>
  <si>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</si>
  <si>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</si>
  <si>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</si>
  <si>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</si>
  <si>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</si>
  <si>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</si>
  <si>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</si>
  <si>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</si>
  <si>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</si>
  <si>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</si>
  <si>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</si>
  <si>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</si>
  <si>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</si>
  <si>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</si>
  <si>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</si>
  <si>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</si>
  <si>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</si>
  <si>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</si>
  <si>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</si>
  <si>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</si>
  <si>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</si>
  <si>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</si>
  <si>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</si>
  <si>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</si>
  <si>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</si>
  <si>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</si>
  <si>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</si>
  <si>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</si>
  <si>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</si>
  <si>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</si>
  <si>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</si>
  <si>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</si>
  <si>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</si>
  <si>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</si>
  <si>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</si>
  <si>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</si>
  <si>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</si>
  <si>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</si>
  <si>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</si>
  <si>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</si>
  <si>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</si>
  <si>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</si>
  <si>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</si>
  <si>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</si>
  <si>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</si>
  <si>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</si>
  <si>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</si>
  <si>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</si>
  <si>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</si>
  <si>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</si>
  <si>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</si>
  <si>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</si>
  <si>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</si>
  <si>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</si>
  <si>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</si>
  <si>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</si>
  <si>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</si>
  <si>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</si>
  <si>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</si>
  <si>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</si>
  <si>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</si>
  <si>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</si>
  <si>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</si>
  <si>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</si>
  <si>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</si>
  <si>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</si>
  <si>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</si>
  <si>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</si>
  <si>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</si>
  <si>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</si>
  <si>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</si>
  <si>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</si>
  <si>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</si>
  <si>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</si>
  <si>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</si>
  <si>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</si>
  <si>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</si>
  <si>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</si>
  <si>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</si>
  <si>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</si>
  <si>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</si>
  <si>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</si>
  <si>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</si>
  <si>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</si>
  <si>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</si>
  <si>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</si>
  <si>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</si>
  <si>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</si>
  <si>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</si>
  <si>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</si>
  <si>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</si>
  <si>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</si>
  <si>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</si>
  <si>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</si>
  <si>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</si>
  <si>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</si>
  <si>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</si>
  <si>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</si>
  <si>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</si>
  <si>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</si>
  <si>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</si>
  <si>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</si>
  <si>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</si>
  <si>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</si>
  <si>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</si>
  <si>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</si>
  <si>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</si>
  <si>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</si>
  <si>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</si>
  <si>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</si>
  <si>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</si>
  <si>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</si>
  <si>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</si>
  <si>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</si>
  <si>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</si>
  <si>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</si>
  <si>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</si>
  <si>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</si>
  <si>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</si>
  <si>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</si>
  <si>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</si>
  <si>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</si>
  <si>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</si>
  <si>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</si>
  <si>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</si>
  <si>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</si>
  <si>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</si>
  <si>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</si>
  <si>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</si>
  <si>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</si>
  <si>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</si>
  <si>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</si>
  <si>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</si>
  <si>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</si>
  <si>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</si>
  <si>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</si>
  <si>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</si>
  <si>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</si>
  <si>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</si>
  <si>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</si>
  <si>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</si>
  <si>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</si>
  <si>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</si>
  <si>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</si>
  <si>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</si>
  <si>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</si>
  <si>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</si>
  <si>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</si>
  <si>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</si>
  <si>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</si>
  <si>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</si>
  <si>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</si>
  <si>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</si>
  <si>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</si>
  <si>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</si>
  <si>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</si>
  <si>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</si>
  <si>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</si>
  <si>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</si>
  <si>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</si>
  <si>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</si>
  <si>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</si>
  <si>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</si>
  <si>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</si>
  <si>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</si>
  <si>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</si>
  <si>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</si>
  <si>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</si>
  <si>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</si>
  <si>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</si>
  <si>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</si>
  <si>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</si>
  <si>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</si>
  <si>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</si>
  <si>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</si>
  <si>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</si>
  <si>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</si>
  <si>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</si>
  <si>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</si>
  <si>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</si>
  <si>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</si>
  <si>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</si>
  <si>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</si>
  <si>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</si>
  <si>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</si>
  <si>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</si>
  <si>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</si>
  <si>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</si>
  <si>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</si>
  <si>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</si>
  <si>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</si>
  <si>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</si>
  <si>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</si>
  <si>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</si>
  <si>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</si>
  <si>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</si>
  <si>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</si>
  <si>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</si>
  <si>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</si>
  <si>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</si>
  <si>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</si>
  <si>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</si>
  <si>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</si>
  <si>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</si>
  <si>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</si>
  <si>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</si>
  <si>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</si>
  <si>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</si>
  <si>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</si>
  <si>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</si>
  <si>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</si>
  <si>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</si>
  <si>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</si>
  <si>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</si>
  <si>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</si>
  <si>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</si>
  <si>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</si>
  <si>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</si>
  <si>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</si>
  <si>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</si>
  <si>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</si>
  <si>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</si>
  <si>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</si>
  <si>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</si>
  <si>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</si>
  <si>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</si>
  <si>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</si>
  <si>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</si>
  <si>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</si>
  <si>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</si>
  <si>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</si>
  <si>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</si>
  <si>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</si>
  <si>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</si>
  <si>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</si>
  <si>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</si>
  <si>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</si>
  <si>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</si>
  <si>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</si>
  <si>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</si>
  <si>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</si>
  <si>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</si>
  <si>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</si>
  <si>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</si>
  <si>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</si>
  <si>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</si>
  <si>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</si>
  <si>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</si>
  <si>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</si>
  <si>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</si>
  <si>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</si>
  <si>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</si>
  <si>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</si>
  <si>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</si>
  <si>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</si>
  <si>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</si>
  <si>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</si>
  <si>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</si>
  <si>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</si>
  <si>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</si>
  <si>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</si>
  <si>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</si>
  <si>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</si>
  <si>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</si>
  <si>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</si>
  <si>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</si>
  <si>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</si>
  <si>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</si>
  <si>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</si>
  <si>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</si>
  <si>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</si>
  <si>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</si>
  <si>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</si>
  <si>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</si>
  <si>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</si>
  <si>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</si>
  <si>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</si>
  <si>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</si>
  <si>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</si>
  <si>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</si>
  <si>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</si>
  <si>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</si>
  <si>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</si>
  <si>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</si>
  <si>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</si>
  <si>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</si>
  <si>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</si>
  <si>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</si>
  <si>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</si>
  <si>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</si>
  <si>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</si>
  <si>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</si>
  <si>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</si>
  <si>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</si>
  <si>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</si>
  <si>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</si>
  <si>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</si>
  <si>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</si>
  <si>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</si>
  <si>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</si>
  <si>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</si>
  <si>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</si>
  <si>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</si>
  <si>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</si>
  <si>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</si>
  <si>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</si>
  <si>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</si>
  <si>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</si>
  <si>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</si>
  <si>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</si>
  <si>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</si>
  <si>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</si>
  <si>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</si>
  <si>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</si>
  <si>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</si>
  <si>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</si>
  <si>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</si>
  <si>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</si>
  <si>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</si>
  <si>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</si>
  <si>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</si>
  <si>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</si>
  <si>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</si>
  <si>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</si>
  <si>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</si>
  <si>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</si>
  <si>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</si>
  <si>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</si>
  <si>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</si>
  <si>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</si>
  <si>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</si>
  <si>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</si>
  <si>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</si>
  <si>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</si>
  <si>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</si>
  <si>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</si>
  <si>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</si>
  <si>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</si>
  <si>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</si>
  <si>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</si>
  <si>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</si>
  <si>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</si>
  <si>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</si>
  <si>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</si>
  <si>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</si>
  <si>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</si>
  <si>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</si>
  <si>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</si>
  <si>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</si>
  <si>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</si>
  <si>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</si>
  <si>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</si>
  <si>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</si>
  <si>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</si>
  <si>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</si>
  <si>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</si>
  <si>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</si>
  <si>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</si>
  <si>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</si>
  <si>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</si>
  <si>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</si>
  <si>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</si>
  <si>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</si>
  <si>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</si>
  <si>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</si>
  <si>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</si>
  <si>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</si>
  <si>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</si>
  <si>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</si>
  <si>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</si>
  <si>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</si>
  <si>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</si>
  <si>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</si>
  <si>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</si>
  <si>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</si>
  <si>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</si>
  <si>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</si>
  <si>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</si>
  <si>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</si>
  <si>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</si>
  <si>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</si>
  <si>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</si>
  <si>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</si>
  <si>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</si>
  <si>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</si>
  <si>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</si>
  <si>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</si>
  <si>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</si>
  <si>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</si>
  <si>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</si>
  <si>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</si>
  <si>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</si>
  <si>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</si>
  <si>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</si>
  <si>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</si>
  <si>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</si>
  <si>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</si>
  <si>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</si>
  <si>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</si>
  <si>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</si>
  <si>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</si>
  <si>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</si>
  <si>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</si>
  <si>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</si>
  <si>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</si>
  <si>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</si>
  <si>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</si>
  <si>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</si>
  <si>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</si>
  <si>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</si>
  <si>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</si>
  <si>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</si>
  <si>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</si>
  <si>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</si>
  <si>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</si>
  <si>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</si>
  <si>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</si>
  <si>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</si>
  <si>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</si>
  <si>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</si>
  <si>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</si>
  <si>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</si>
  <si>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</si>
  <si>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</si>
  <si>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</si>
  <si>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</si>
  <si>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</si>
  <si>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</si>
  <si>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</si>
  <si>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</si>
  <si>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</si>
  <si>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</si>
  <si>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</si>
  <si>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</si>
  <si>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</si>
  <si>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</si>
  <si>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</si>
  <si>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</si>
  <si>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</si>
  <si>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</si>
  <si>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</si>
  <si>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</si>
  <si>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</si>
  <si>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</si>
  <si>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</si>
  <si>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</si>
  <si>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</si>
  <si>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</si>
  <si>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</si>
  <si>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</si>
  <si>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</si>
  <si>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</si>
  <si>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</si>
  <si>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</si>
  <si>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</si>
  <si>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</si>
  <si>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</si>
  <si>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</si>
  <si>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</si>
  <si>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</si>
  <si>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</si>
  <si>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</si>
  <si>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</si>
  <si>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</si>
  <si>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</si>
  <si>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</si>
  <si>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</si>
  <si>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</si>
  <si>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</si>
  <si>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</si>
  <si>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</si>
  <si>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</si>
  <si>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</si>
  <si>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</si>
  <si>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</si>
  <si>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</si>
  <si>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</si>
  <si>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</si>
  <si>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</si>
  <si>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</si>
  <si>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</si>
  <si>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</si>
  <si>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</si>
  <si>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</si>
  <si>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</si>
  <si>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</si>
  <si>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</si>
  <si>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</si>
  <si>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</si>
  <si>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</si>
  <si>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</si>
  <si>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</si>
  <si>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</si>
  <si>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</si>
  <si>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</si>
  <si>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</si>
  <si>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</si>
  <si>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</si>
  <si>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</si>
  <si>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</si>
  <si>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</si>
  <si>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</si>
  <si>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</si>
  <si>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</si>
  <si>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</si>
  <si>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</si>
  <si>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</si>
  <si>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</si>
  <si>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</si>
  <si>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</si>
  <si>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</si>
  <si>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</si>
  <si>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</si>
  <si>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</si>
  <si>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</si>
  <si>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</si>
  <si>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</si>
  <si>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</si>
  <si>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</si>
  <si>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</si>
  <si>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</si>
  <si>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</si>
  <si>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</si>
  <si>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</si>
  <si>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</si>
  <si>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</si>
  <si>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</si>
  <si>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</si>
  <si>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</si>
  <si>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</si>
  <si>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</si>
  <si>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</si>
  <si>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</si>
  <si>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</si>
  <si>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</si>
  <si>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</si>
  <si>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</si>
  <si>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</si>
  <si>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</si>
  <si>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</si>
  <si>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</si>
  <si>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</si>
  <si>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</si>
  <si>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</si>
  <si>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</si>
  <si>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</si>
  <si>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</si>
  <si>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</si>
  <si>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</si>
  <si>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</si>
  <si>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</si>
  <si>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</si>
  <si>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</si>
  <si>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</si>
  <si>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</si>
  <si>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</si>
  <si>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</si>
  <si>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</si>
  <si>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</si>
  <si>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</si>
  <si>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</si>
  <si>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</si>
  <si>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</si>
  <si>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</si>
  <si>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</si>
  <si>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</si>
  <si>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</si>
  <si>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</si>
  <si>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</si>
  <si>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</si>
  <si>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</si>
  <si>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</si>
  <si>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</si>
  <si>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</si>
  <si>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</si>
  <si>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</si>
  <si>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</si>
  <si>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</si>
  <si>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</si>
  <si>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</si>
  <si>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</si>
  <si>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</si>
  <si>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</si>
  <si>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</si>
  <si>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</si>
  <si>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</si>
  <si>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</si>
  <si>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</si>
  <si>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</si>
  <si>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</si>
  <si>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</si>
  <si>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</si>
  <si>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</si>
  <si>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</si>
  <si>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</si>
  <si>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</si>
  <si>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</si>
  <si>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</si>
  <si>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</si>
  <si>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</si>
  <si>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</si>
  <si>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</si>
  <si>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</si>
  <si>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</si>
  <si>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</si>
  <si>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</si>
  <si>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</si>
  <si>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</si>
  <si>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</si>
  <si>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</si>
  <si>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</si>
  <si>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</si>
  <si>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</si>
  <si>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</si>
  <si>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</si>
  <si>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</si>
  <si>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</si>
  <si>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</si>
  <si>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</si>
  <si>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</si>
  <si>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</si>
  <si>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</si>
  <si>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</si>
  <si>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</si>
  <si>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</si>
  <si>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</si>
  <si>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</si>
  <si>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</si>
  <si>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</si>
  <si>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</si>
  <si>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</si>
  <si>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</si>
  <si>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</si>
  <si>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</si>
  <si>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</si>
  <si>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</si>
  <si>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</si>
  <si>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</si>
  <si>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</si>
  <si>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</si>
  <si>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</si>
  <si>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</si>
  <si>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</si>
  <si>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</si>
  <si>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</si>
  <si>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</si>
  <si>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</si>
  <si>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</si>
  <si>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</si>
  <si>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</si>
  <si>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</si>
  <si>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</si>
  <si>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</si>
  <si>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</si>
  <si>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</si>
  <si>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</si>
  <si>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</si>
  <si>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</si>
  <si>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</si>
  <si>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</si>
  <si>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</si>
  <si>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</si>
  <si>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</si>
  <si>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</si>
  <si>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</si>
  <si>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</si>
  <si>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</si>
  <si>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</si>
  <si>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</si>
  <si>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</si>
  <si>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</si>
  <si>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</si>
  <si>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</si>
  <si>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</si>
  <si>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</si>
  <si>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</si>
  <si>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</si>
  <si>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</si>
  <si>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</si>
  <si>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</si>
  <si>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</si>
  <si>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</si>
  <si>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</si>
  <si>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</si>
  <si>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</si>
  <si>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</si>
  <si>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</si>
  <si>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</si>
  <si>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</si>
  <si>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</si>
  <si>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</si>
  <si>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</si>
  <si>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</si>
  <si>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</si>
  <si>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</si>
  <si>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</si>
  <si>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</si>
  <si>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</si>
  <si>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</si>
  <si>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</si>
  <si>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</si>
  <si>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</si>
  <si>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</si>
  <si>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</si>
  <si>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</si>
  <si>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</si>
  <si>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</si>
  <si>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</si>
  <si>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</si>
  <si>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</si>
  <si>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</si>
  <si>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</si>
  <si>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</si>
  <si>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</si>
  <si>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</si>
  <si>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</si>
  <si>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</si>
  <si>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</si>
  <si>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</si>
  <si>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</si>
  <si>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</si>
  <si>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</si>
  <si>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</si>
  <si>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</si>
  <si>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</si>
  <si>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</si>
  <si>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</si>
  <si>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</si>
  <si>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</si>
  <si>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</si>
  <si>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</si>
  <si>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</si>
  <si>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</si>
  <si>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</si>
  <si>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</si>
  <si>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</si>
  <si>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</si>
  <si>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</si>
  <si>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</si>
  <si>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</si>
  <si>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</si>
  <si>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</si>
  <si>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</si>
  <si>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</si>
  <si>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</si>
  <si>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</si>
  <si>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</si>
  <si>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</si>
  <si>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</si>
  <si>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</si>
  <si>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</si>
  <si>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</si>
  <si>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</si>
  <si>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</si>
  <si>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</si>
  <si>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</si>
  <si>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</si>
  <si>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</si>
  <si>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</si>
  <si>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</si>
  <si>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</si>
  <si>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</si>
  <si>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</si>
  <si>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</si>
  <si>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</si>
  <si>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</si>
  <si>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</si>
  <si>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</si>
  <si>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</si>
  <si>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</si>
  <si>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</si>
  <si>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</si>
  <si>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</si>
  <si>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</si>
  <si>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</si>
  <si>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</si>
  <si>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</si>
  <si>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</si>
  <si>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</si>
  <si>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</si>
  <si>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</si>
  <si>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</si>
  <si>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</si>
  <si>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</si>
  <si>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</si>
  <si>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</si>
  <si>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</si>
  <si>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</si>
  <si>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</si>
  <si>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</si>
  <si>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</si>
  <si>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</si>
  <si>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</si>
  <si>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</si>
  <si>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</si>
  <si>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</si>
  <si>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</si>
  <si>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</si>
  <si>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</si>
  <si>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</si>
  <si>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</si>
  <si>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</si>
  <si>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</si>
  <si>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</si>
  <si>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</si>
  <si>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</si>
  <si>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</si>
  <si>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</si>
  <si>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</si>
  <si>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</si>
  <si>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</si>
  <si>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</si>
  <si>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</si>
  <si>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</si>
  <si>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</si>
  <si>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</si>
  <si>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</si>
  <si>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</si>
  <si>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</si>
  <si>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</si>
  <si>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</si>
  <si>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</si>
  <si>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</si>
  <si>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</si>
  <si>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</si>
  <si>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</si>
  <si>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</si>
  <si>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</si>
  <si>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</si>
  <si>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</si>
  <si>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</si>
  <si>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</si>
  <si>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</si>
  <si>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</si>
  <si>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</si>
  <si>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</si>
  <si>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</si>
  <si>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</si>
  <si>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</si>
  <si>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</si>
  <si>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</si>
  <si>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</si>
  <si>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</si>
  <si>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</si>
  <si>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</si>
  <si>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</si>
  <si>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</si>
  <si>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</si>
  <si>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</si>
  <si>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</si>
  <si>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</si>
  <si>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</si>
  <si>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</si>
  <si>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</si>
  <si>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</si>
  <si>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</si>
  <si>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</si>
  <si>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</si>
  <si>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</si>
  <si>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</si>
  <si>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</si>
  <si>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</si>
  <si>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</si>
  <si>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</si>
  <si>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</si>
  <si>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</si>
  <si>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</si>
  <si>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</si>
  <si>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</si>
  <si>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</si>
  <si>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</si>
  <si>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</si>
  <si>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</si>
  <si>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</si>
  <si>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</si>
  <si>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</si>
  <si>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</si>
  <si>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</si>
  <si>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</si>
  <si>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</si>
  <si>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</si>
  <si>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</si>
  <si>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</si>
  <si>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</si>
  <si>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</si>
  <si>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</si>
  <si>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</si>
  <si>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</si>
  <si>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</si>
  <si>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</si>
  <si>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</si>
  <si>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</si>
  <si>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</si>
  <si>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</si>
  <si>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</si>
  <si>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</si>
  <si>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</si>
  <si>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</si>
  <si>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</si>
  <si>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</si>
  <si>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</si>
  <si>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</si>
  <si>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</si>
  <si>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</si>
  <si>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</si>
  <si>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</si>
  <si>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</si>
  <si>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</si>
  <si>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</si>
  <si>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</si>
  <si>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</si>
  <si>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</si>
  <si>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</si>
  <si>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</si>
  <si>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</si>
  <si>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</si>
  <si>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</si>
  <si>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</si>
  <si>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</si>
  <si>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</si>
  <si>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</si>
  <si>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</si>
  <si>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</si>
  <si>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</si>
  <si>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</si>
  <si>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</si>
  <si>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</si>
  <si>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</si>
  <si>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</si>
  <si>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</si>
  <si>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</si>
  <si>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</si>
  <si>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</si>
  <si>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</si>
  <si>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</si>
  <si>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</si>
  <si>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</si>
  <si>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</si>
  <si>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</si>
  <si>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</si>
  <si>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</si>
  <si>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</si>
  <si>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</si>
  <si>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</si>
  <si>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</si>
  <si>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</si>
  <si>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</si>
  <si>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</si>
  <si>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</si>
  <si>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</si>
  <si>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</si>
  <si>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</si>
  <si>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</si>
  <si>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</si>
  <si>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</si>
  <si>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</si>
  <si>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</si>
  <si>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</si>
  <si>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</si>
  <si>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</si>
  <si>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</si>
  <si>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</si>
  <si>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</si>
  <si>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</si>
  <si>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</si>
  <si>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</si>
  <si>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</si>
  <si>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</si>
  <si>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</si>
  <si>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</si>
  <si>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</si>
  <si>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</si>
  <si>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</si>
  <si>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</si>
  <si>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</si>
  <si>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</si>
  <si>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</si>
  <si>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</si>
  <si>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</si>
  <si>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</si>
  <si>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</si>
  <si>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</si>
  <si>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</si>
  <si>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</si>
  <si>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</si>
  <si>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</si>
  <si>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</si>
  <si>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</si>
  <si>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</si>
  <si>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</si>
  <si>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</si>
  <si>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</si>
  <si>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</si>
  <si>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</si>
  <si>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</si>
  <si>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</si>
  <si>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</si>
  <si>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</si>
  <si>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</si>
  <si>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</si>
  <si>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</si>
  <si>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</si>
  <si>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</si>
  <si>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</si>
  <si>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</si>
  <si>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</si>
  <si>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</si>
  <si>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</si>
  <si>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</si>
  <si>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</si>
  <si>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</si>
  <si>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</si>
  <si>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</si>
  <si>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</si>
  <si>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</si>
  <si>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</si>
  <si>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</si>
  <si>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</si>
  <si>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</si>
  <si>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</si>
  <si>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</si>
  <si>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</si>
  <si>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</si>
  <si>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</si>
  <si>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</si>
  <si>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</si>
  <si>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</si>
  <si>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</si>
  <si>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</si>
  <si>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</si>
  <si>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</si>
  <si>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</si>
  <si>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</si>
  <si>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</si>
  <si>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</si>
  <si>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</si>
  <si>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</si>
  <si>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</si>
  <si>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</si>
  <si>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</si>
  <si>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</si>
  <si>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</si>
  <si>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</si>
  <si>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</si>
  <si>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</si>
  <si>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</si>
  <si>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</si>
  <si>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</si>
  <si>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</si>
  <si>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</si>
  <si>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</si>
  <si>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</si>
  <si>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</si>
  <si>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</si>
  <si>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</si>
  <si>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</si>
  <si>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</si>
  <si>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</si>
  <si>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</si>
  <si>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</si>
  <si>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</si>
  <si>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</si>
  <si>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</si>
  <si>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</si>
  <si>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</si>
  <si>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</si>
  <si>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</si>
  <si>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</si>
  <si>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</si>
  <si>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</si>
  <si>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</si>
  <si>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</si>
  <si>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</si>
  <si>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</si>
  <si>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</si>
  <si>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</si>
  <si>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</si>
  <si>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</si>
  <si>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</si>
  <si>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</si>
  <si>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</si>
  <si>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</si>
  <si>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</si>
  <si>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</si>
  <si>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</si>
  <si>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</si>
  <si>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</si>
  <si>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</si>
  <si>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</si>
  <si>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</si>
  <si>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</si>
  <si>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</si>
  <si>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</si>
  <si>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</si>
  <si>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</si>
  <si>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</si>
  <si>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</si>
  <si>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</si>
  <si>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</si>
  <si>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</si>
  <si>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</si>
  <si>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</si>
  <si>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</si>
  <si>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</si>
  <si>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</si>
  <si>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</si>
  <si>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</si>
  <si>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</si>
  <si>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</si>
  <si>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</si>
  <si>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</si>
  <si>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</si>
  <si>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</si>
  <si>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</si>
  <si>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</si>
  <si>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</si>
  <si>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</si>
  <si>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</si>
  <si>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</si>
  <si>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</si>
  <si>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</si>
  <si>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</si>
  <si>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</si>
  <si>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</si>
  <si>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</si>
  <si>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</si>
  <si>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</si>
  <si>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</si>
  <si>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</si>
  <si>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</si>
  <si>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</si>
  <si>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</si>
  <si>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</si>
  <si>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</si>
  <si>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</si>
  <si>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</si>
  <si>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</si>
  <si>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</si>
  <si>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</si>
  <si>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</si>
  <si>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</si>
  <si>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</si>
  <si>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</si>
  <si>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</si>
  <si>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</si>
  <si>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</si>
  <si>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</si>
  <si>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</si>
  <si>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</si>
  <si>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</si>
  <si>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</si>
  <si>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</si>
  <si>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</si>
  <si>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</si>
  <si>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</si>
  <si>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</si>
  <si>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</si>
  <si>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</si>
  <si>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</si>
  <si>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</si>
  <si>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</si>
  <si>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</si>
  <si>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</si>
  <si>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</si>
  <si>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</si>
  <si>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</si>
  <si>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</si>
  <si>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</si>
  <si>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</si>
  <si>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</si>
  <si>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</si>
  <si>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</si>
  <si>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</si>
  <si>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</si>
  <si>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</si>
  <si>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</si>
  <si>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</si>
  <si>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</si>
  <si>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</si>
  <si>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</si>
  <si>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</si>
  <si>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</si>
  <si>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</si>
  <si>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</si>
  <si>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</si>
  <si>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</si>
  <si>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</si>
  <si>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</si>
  <si>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</si>
  <si>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</si>
  <si>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</si>
  <si>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</si>
  <si>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</si>
  <si>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</si>
  <si>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</si>
  <si>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</si>
  <si>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</si>
  <si>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</si>
  <si>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</si>
  <si>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</si>
  <si>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</si>
  <si>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</si>
  <si>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</si>
  <si>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</si>
  <si>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</si>
  <si>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</si>
  <si>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</si>
  <si>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</si>
  <si>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</si>
  <si>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</si>
  <si>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</si>
  <si>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</si>
  <si>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</si>
  <si>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</si>
  <si>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</si>
  <si>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</si>
  <si>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</si>
  <si>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</si>
  <si>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</si>
  <si>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</si>
  <si>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</si>
  <si>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</si>
  <si>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</si>
  <si>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</si>
  <si>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</si>
  <si>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</si>
  <si>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</si>
  <si>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</si>
  <si>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</si>
  <si>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</si>
  <si>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</si>
  <si>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</si>
  <si>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</si>
  <si>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</si>
  <si>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</si>
  <si>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</si>
  <si>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</si>
  <si>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</si>
  <si>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</si>
  <si>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</si>
  <si>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</si>
  <si>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</si>
  <si>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</si>
  <si>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</si>
  <si>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</si>
  <si>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</si>
  <si>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</si>
  <si>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</si>
  <si>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</si>
  <si>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</si>
  <si>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</si>
  <si>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</si>
  <si>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</si>
  <si>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</si>
  <si>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</si>
  <si>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</si>
  <si>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</si>
  <si>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</si>
  <si>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</si>
  <si>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</si>
  <si>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</si>
  <si>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</si>
  <si>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</si>
  <si>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</si>
  <si>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</si>
  <si>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</si>
  <si>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</si>
  <si>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</si>
  <si>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</si>
  <si>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</si>
  <si>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</si>
  <si>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</si>
  <si>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</si>
  <si>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</si>
  <si>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</si>
  <si>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</si>
  <si>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</si>
  <si>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</si>
  <si>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</si>
  <si>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</si>
  <si>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</si>
  <si>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</si>
  <si>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</si>
  <si>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</si>
  <si>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</si>
  <si>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</si>
  <si>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</si>
  <si>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</si>
  <si>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</si>
  <si>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</si>
  <si>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</si>
  <si>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</si>
  <si>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</si>
  <si>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</si>
  <si>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</si>
  <si>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</si>
  <si>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</si>
  <si>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</si>
  <si>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</si>
  <si>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</si>
  <si>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</si>
  <si>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</si>
  <si>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</si>
  <si>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</si>
  <si>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</si>
  <si>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</si>
  <si>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</si>
  <si>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</si>
  <si>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</si>
  <si>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</si>
  <si>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</si>
  <si>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</si>
  <si>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</si>
  <si>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</si>
  <si>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</si>
  <si>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</si>
  <si>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</si>
  <si>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</si>
  <si>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</si>
  <si>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</si>
  <si>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</si>
  <si>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</si>
  <si>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</si>
  <si>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</si>
  <si>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</si>
  <si>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</si>
  <si>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</si>
  <si>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</si>
  <si>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</si>
  <si>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</si>
  <si>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</si>
  <si>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</si>
  <si>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</si>
  <si>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</si>
  <si>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</si>
  <si>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</si>
  <si>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</si>
  <si>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</si>
  <si>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</si>
  <si>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</si>
  <si>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</si>
  <si>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</si>
  <si>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</si>
  <si>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</si>
  <si>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</si>
  <si>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</si>
  <si>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</si>
  <si>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</si>
  <si>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</si>
  <si>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</si>
  <si>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</si>
  <si>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</si>
  <si>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</si>
  <si>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</si>
  <si>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</si>
  <si>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</si>
  <si>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</si>
  <si>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</si>
  <si>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</si>
  <si>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</si>
  <si>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</si>
  <si>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</si>
  <si>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</si>
  <si>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</si>
  <si>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</si>
  <si>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</si>
  <si>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</si>
  <si>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</si>
  <si>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</si>
  <si>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</si>
  <si>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</si>
  <si>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</si>
  <si>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</si>
  <si>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</si>
  <si>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</si>
  <si>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</si>
  <si>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</si>
  <si>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</si>
  <si>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</si>
  <si>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</si>
  <si>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</si>
  <si>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</si>
  <si>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</si>
  <si>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</si>
  <si>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</si>
  <si>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</si>
  <si>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</si>
  <si>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</si>
  <si>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</si>
  <si>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</si>
  <si>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</si>
  <si>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</si>
  <si>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</si>
  <si>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</si>
  <si>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</si>
  <si>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</si>
  <si>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</si>
  <si>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</si>
  <si>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</si>
  <si>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</si>
  <si>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</si>
  <si>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</si>
  <si>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</si>
  <si>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</si>
  <si>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</si>
  <si>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</si>
  <si>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</si>
  <si>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</si>
  <si>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</si>
  <si>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</si>
  <si>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</si>
  <si>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</si>
  <si>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</si>
  <si>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</si>
  <si>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</si>
  <si>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</si>
  <si>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</si>
  <si>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</si>
  <si>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</si>
  <si>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</si>
  <si>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</si>
  <si>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</si>
  <si>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</si>
  <si>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</si>
  <si>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</si>
  <si>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</si>
  <si>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</si>
  <si>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</si>
  <si>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</si>
  <si>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</si>
  <si>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</si>
  <si>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</si>
  <si>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</si>
  <si>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</si>
  <si>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</si>
  <si>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</si>
  <si>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</si>
  <si>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</si>
  <si>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</si>
  <si>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</si>
  <si>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</si>
  <si>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</si>
  <si>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</si>
  <si>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</si>
  <si>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</si>
  <si>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</si>
  <si>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</si>
  <si>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</si>
  <si>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</si>
  <si>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</si>
  <si>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</si>
  <si>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</si>
  <si>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</si>
  <si>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</si>
  <si>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</si>
  <si>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</si>
  <si>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</si>
  <si>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</si>
  <si>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</si>
  <si>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</si>
  <si>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</si>
  <si>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</si>
  <si>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</si>
  <si>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</si>
  <si>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</si>
  <si>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</si>
  <si>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</si>
  <si>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</si>
  <si>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</si>
  <si>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</si>
  <si>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</si>
  <si>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</si>
  <si>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</si>
  <si>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</si>
  <si>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</si>
  <si>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</si>
  <si>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</si>
  <si>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</si>
  <si>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</si>
  <si>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</si>
  <si>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</si>
  <si>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</si>
  <si>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</si>
  <si>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</si>
  <si>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</si>
  <si>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</si>
  <si>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</si>
  <si>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</si>
  <si>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</si>
  <si>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</si>
  <si>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</si>
  <si>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</si>
  <si>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</si>
  <si>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</si>
  <si>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</si>
  <si>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</si>
  <si>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</si>
  <si>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</si>
  <si>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</si>
  <si>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</si>
  <si>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</si>
  <si>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</si>
  <si>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</si>
  <si>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</si>
  <si>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</si>
  <si>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</si>
  <si>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</si>
  <si>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</si>
  <si>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</si>
  <si>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</si>
  <si>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</si>
  <si>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</si>
  <si>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</si>
  <si>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</si>
  <si>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</si>
  <si>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</si>
  <si>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</si>
  <si>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</si>
  <si>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</si>
  <si>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</si>
  <si>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</si>
  <si>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</si>
  <si>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</si>
  <si>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</si>
  <si>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</si>
  <si>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</si>
  <si>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</si>
  <si>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</si>
  <si>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</si>
  <si>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</si>
  <si>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</si>
  <si>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</si>
  <si>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</si>
  <si>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</si>
  <si>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</si>
  <si>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</si>
  <si>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</si>
  <si>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</si>
  <si>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</si>
  <si>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</si>
  <si>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</si>
  <si>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</si>
  <si>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</si>
  <si>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</si>
  <si>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</si>
  <si>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</si>
  <si>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</si>
  <si>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</si>
  <si>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</si>
  <si>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</si>
  <si>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</si>
  <si>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</si>
  <si>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</si>
  <si>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</si>
  <si>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</si>
  <si>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</si>
  <si>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</si>
  <si>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</si>
  <si>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</si>
  <si>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</si>
  <si>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</si>
  <si>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</si>
  <si>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</si>
  <si>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</si>
  <si>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</si>
  <si>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</si>
  <si>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</si>
  <si>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</si>
  <si>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</si>
  <si>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</si>
  <si>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</si>
  <si>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</si>
  <si>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</si>
  <si>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</si>
  <si>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</si>
  <si>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</si>
  <si>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</si>
  <si>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</si>
  <si>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</si>
  <si>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</si>
  <si>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</si>
  <si>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</si>
  <si>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</si>
  <si>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</si>
  <si>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</si>
  <si>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</si>
  <si>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</si>
  <si>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</si>
  <si>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</si>
  <si>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</si>
  <si>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</si>
  <si>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</si>
  <si>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</si>
  <si>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</si>
  <si>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</si>
  <si>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</si>
  <si>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</si>
  <si>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</si>
  <si>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</si>
  <si>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</si>
  <si>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</si>
  <si>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</si>
  <si>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</si>
  <si>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</si>
  <si>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</si>
  <si>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</si>
  <si>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</si>
  <si>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</si>
  <si>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</si>
  <si>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</si>
  <si>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</si>
  <si>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</si>
  <si>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</si>
  <si>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</si>
  <si>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</si>
  <si>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</si>
  <si>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</si>
  <si>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</si>
  <si>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</si>
  <si>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</si>
  <si>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</si>
  <si>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</si>
  <si>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</si>
  <si>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</si>
  <si>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</si>
  <si>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</si>
  <si>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</si>
  <si>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</si>
  <si>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</si>
  <si>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</si>
  <si>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</si>
  <si>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</si>
  <si>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</si>
  <si>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</si>
  <si>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</si>
  <si>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</si>
  <si>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</si>
  <si>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</si>
  <si>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</si>
  <si>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</si>
  <si>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</si>
  <si>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</si>
  <si>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</si>
  <si>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</si>
  <si>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</si>
  <si>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</si>
  <si>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</si>
  <si>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</si>
  <si>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</si>
  <si>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</si>
  <si>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</si>
  <si>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</si>
  <si>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</si>
  <si>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</si>
  <si>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</si>
  <si>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</si>
  <si>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</si>
  <si>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</si>
  <si>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</si>
  <si>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</si>
  <si>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</si>
  <si>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</si>
  <si>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</si>
  <si>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</si>
  <si>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</si>
  <si>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</si>
  <si>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</si>
  <si>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</si>
  <si>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</si>
  <si>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</si>
  <si>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</si>
  <si>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</si>
  <si>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</si>
  <si>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</si>
  <si>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</si>
  <si>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</si>
  <si>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</si>
  <si>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</si>
  <si>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</si>
  <si>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</si>
  <si>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</si>
  <si>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</si>
  <si>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</si>
  <si>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</si>
  <si>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</si>
  <si>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</si>
  <si>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</si>
  <si>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</si>
  <si>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</si>
  <si>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</si>
  <si>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</si>
  <si>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</si>
  <si>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</si>
  <si>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</si>
  <si>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</si>
  <si>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</si>
  <si>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</si>
  <si>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</si>
  <si>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</si>
  <si>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</si>
  <si>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</si>
  <si>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</si>
  <si>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</si>
  <si>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</si>
  <si>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</si>
  <si>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</si>
  <si>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</si>
  <si>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</si>
  <si>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</si>
  <si>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</si>
  <si>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</si>
  <si>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</si>
  <si>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</si>
  <si>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</si>
  <si>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</si>
  <si>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</si>
  <si>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</si>
  <si>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</si>
  <si>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</si>
  <si>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</si>
  <si>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</si>
  <si>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</si>
  <si>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</si>
  <si>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</si>
  <si>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</si>
  <si>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</si>
  <si>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</si>
  <si>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</si>
  <si>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</si>
  <si>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</si>
  <si>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</si>
  <si>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</si>
  <si>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</si>
  <si>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</si>
  <si>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</si>
  <si>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</si>
  <si>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</si>
  <si>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</si>
  <si>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</si>
  <si>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</si>
  <si>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</si>
  <si>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</si>
  <si>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</si>
  <si>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</si>
  <si>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</si>
  <si>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</si>
  <si>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</si>
  <si>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</si>
  <si>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</si>
  <si>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</si>
  <si>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</si>
  <si>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</si>
  <si>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</si>
  <si>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</si>
  <si>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</si>
  <si>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</si>
  <si>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</si>
  <si>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</si>
  <si>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</si>
  <si>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</si>
  <si>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</si>
  <si>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</si>
  <si>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</si>
  <si>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</si>
  <si>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</si>
  <si>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</si>
  <si>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</si>
  <si>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</si>
  <si>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</si>
  <si>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</si>
  <si>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</si>
  <si>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</si>
  <si>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</si>
  <si>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</si>
  <si>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</si>
  <si>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</si>
  <si>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</si>
  <si>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</si>
  <si>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</si>
  <si>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</si>
  <si>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</si>
  <si>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</si>
  <si>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</si>
  <si>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</si>
  <si>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</si>
  <si>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</si>
  <si>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</si>
  <si>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</si>
  <si>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</si>
  <si>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</si>
  <si>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</si>
  <si>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</si>
  <si>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</si>
  <si>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</si>
  <si>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</si>
  <si>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</si>
  <si>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</si>
  <si>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</si>
  <si>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</si>
  <si>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</si>
  <si>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</si>
  <si>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</si>
  <si>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</si>
  <si>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</si>
  <si>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</si>
  <si>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</si>
  <si>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</si>
  <si>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</si>
  <si>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</si>
  <si>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</si>
  <si>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</si>
  <si>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</si>
  <si>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</si>
  <si>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</si>
  <si>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</si>
  <si>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</si>
  <si>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</si>
  <si>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</si>
  <si>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</si>
  <si>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</si>
  <si>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</si>
  <si>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</si>
  <si>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</si>
  <si>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</si>
  <si>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</si>
  <si>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</si>
  <si>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</si>
  <si>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</si>
  <si>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</si>
  <si>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</si>
  <si>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</si>
  <si>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</si>
  <si>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</si>
  <si>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</si>
  <si>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</si>
  <si>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</si>
  <si>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</si>
  <si>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</si>
  <si>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</si>
  <si>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</si>
  <si>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</si>
  <si>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</si>
  <si>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</si>
  <si>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</si>
  <si>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</si>
  <si>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</si>
  <si>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</si>
  <si>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</si>
  <si>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</si>
  <si>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</si>
  <si>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</si>
  <si>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</si>
  <si>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</si>
  <si>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</si>
  <si>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</si>
  <si>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</si>
  <si>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</si>
  <si>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</si>
  <si>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</si>
  <si>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</si>
  <si>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</si>
  <si>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</si>
  <si>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</si>
  <si>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</si>
  <si>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</si>
  <si>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</si>
  <si>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</si>
  <si>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</si>
  <si>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</si>
  <si>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</si>
  <si>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</si>
  <si>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</si>
  <si>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</si>
  <si>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</si>
  <si>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</si>
  <si>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</si>
  <si>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</si>
  <si>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</si>
  <si>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</si>
  <si>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</si>
  <si>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</si>
  <si>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</si>
  <si>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</si>
  <si>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</si>
  <si>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</si>
  <si>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</si>
  <si>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</si>
  <si>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</si>
  <si>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</si>
  <si>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</si>
  <si>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</si>
  <si>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</si>
  <si>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</si>
  <si>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</si>
  <si>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</si>
  <si>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</si>
  <si>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</si>
  <si>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</si>
  <si>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</si>
  <si>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</si>
  <si>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</si>
  <si>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</si>
  <si>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</si>
  <si>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</si>
  <si>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</si>
  <si>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</si>
  <si>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</si>
  <si>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</si>
  <si>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</si>
  <si>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</si>
  <si>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</si>
  <si>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</si>
  <si>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</si>
  <si>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</si>
  <si>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</si>
  <si>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</si>
  <si>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</si>
  <si>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</si>
  <si>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</si>
  <si>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</si>
  <si>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</si>
  <si>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</si>
  <si>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</si>
  <si>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</si>
  <si>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</si>
  <si>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</si>
  <si>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</si>
  <si>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</si>
  <si>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</si>
  <si>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</si>
  <si>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</si>
  <si>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</si>
  <si>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</si>
  <si>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</si>
  <si>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</si>
  <si>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</si>
  <si>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</si>
  <si>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</si>
  <si>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</si>
  <si>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</si>
  <si>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</si>
  <si>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</si>
  <si>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</si>
  <si>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</si>
  <si>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</si>
  <si>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</si>
  <si>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</si>
  <si>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</si>
  <si>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</si>
  <si>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</si>
  <si>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</si>
  <si>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</si>
  <si>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</si>
  <si>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</si>
  <si>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</si>
  <si>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</si>
  <si>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</si>
  <si>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</si>
  <si>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</si>
  <si>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</si>
  <si>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</si>
  <si>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</si>
  <si>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</si>
  <si>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</si>
  <si>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</si>
  <si>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</si>
  <si>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</si>
  <si>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</si>
  <si>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</si>
  <si>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</si>
  <si>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</si>
  <si>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</si>
  <si>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</si>
  <si>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</si>
  <si>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</si>
  <si>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</si>
  <si>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</si>
  <si>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</si>
  <si>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</si>
  <si>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</si>
  <si>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</si>
  <si>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</si>
  <si>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</si>
  <si>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</si>
  <si>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</si>
  <si>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</si>
  <si>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</si>
  <si>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</si>
  <si>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</si>
  <si>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</si>
  <si>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</si>
  <si>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</si>
  <si>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</si>
  <si>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</si>
  <si>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</si>
  <si>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</si>
  <si>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</si>
  <si>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</si>
  <si>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</si>
  <si>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</si>
  <si>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</si>
  <si>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</si>
  <si>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</si>
  <si>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</si>
  <si>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</si>
  <si>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</si>
  <si>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</si>
  <si>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</si>
  <si>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</si>
  <si>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</si>
  <si>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</si>
  <si>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</si>
  <si>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</si>
  <si>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</si>
  <si>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</si>
  <si>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</si>
  <si>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</si>
  <si>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</si>
  <si>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</si>
  <si>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</si>
  <si>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</si>
  <si>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</si>
  <si>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</si>
  <si>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</si>
  <si>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</si>
  <si>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</si>
  <si>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</si>
  <si>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</si>
  <si>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</si>
  <si>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</si>
  <si>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</si>
  <si>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</si>
  <si>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</si>
  <si>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</si>
  <si>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</si>
  <si>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</si>
  <si>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</si>
  <si>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</si>
  <si>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</si>
  <si>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</si>
  <si>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</si>
  <si>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</si>
  <si>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</si>
  <si>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</si>
  <si>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</si>
  <si>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</si>
  <si>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</si>
  <si>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</si>
  <si>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</si>
  <si>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</si>
  <si>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</si>
  <si>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</si>
  <si>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</si>
  <si>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</si>
  <si>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</si>
  <si>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</si>
  <si>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</si>
  <si>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</si>
  <si>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</si>
  <si>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</si>
  <si>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</si>
  <si>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</si>
  <si>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</si>
  <si>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</si>
  <si>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</si>
  <si>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</si>
  <si>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</si>
  <si>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</si>
  <si>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</si>
  <si>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</si>
  <si>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</si>
  <si>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</si>
  <si>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</si>
  <si>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</si>
  <si>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</si>
  <si>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</si>
  <si>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</si>
  <si>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</si>
  <si>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</si>
  <si>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</si>
  <si>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</si>
  <si>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</si>
  <si>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</si>
  <si>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</si>
  <si>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</si>
  <si>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</si>
  <si>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</si>
  <si>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</si>
  <si>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</si>
  <si>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</si>
  <si>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</si>
  <si>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</si>
  <si>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</si>
  <si>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</si>
  <si>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</si>
  <si>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</si>
  <si>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</si>
  <si>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</si>
  <si>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</si>
  <si>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</si>
  <si>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</si>
  <si>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</si>
  <si>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</si>
  <si>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</si>
  <si>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</si>
  <si>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</si>
  <si>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</si>
  <si>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</si>
  <si>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</si>
  <si>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</si>
  <si>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</si>
  <si>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</si>
  <si>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</si>
  <si>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</si>
  <si>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</si>
  <si>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</si>
  <si>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</si>
  <si>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</si>
  <si>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</si>
  <si>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</si>
  <si>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</si>
  <si>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</si>
  <si>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</si>
  <si>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</si>
  <si>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</si>
  <si>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</si>
  <si>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</si>
  <si>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</si>
  <si>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</si>
  <si>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</si>
  <si>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</si>
  <si>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</si>
  <si>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</si>
  <si>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</si>
  <si>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</si>
  <si>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</si>
  <si>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</si>
  <si>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</si>
  <si>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</si>
  <si>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</si>
  <si>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</si>
  <si>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</si>
  <si>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</si>
  <si>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</si>
  <si>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</si>
  <si>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</si>
  <si>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</si>
  <si>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</si>
  <si>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</si>
  <si>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</si>
  <si>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</si>
  <si>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</si>
  <si>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</si>
  <si>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</si>
  <si>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</si>
  <si>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</si>
  <si>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</si>
  <si>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</si>
  <si>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</si>
  <si>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</si>
  <si>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</si>
  <si>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</si>
  <si>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</si>
  <si>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</si>
  <si>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</si>
  <si>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</si>
  <si>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</si>
  <si>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</si>
  <si>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</si>
  <si>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</si>
  <si>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</si>
  <si>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</si>
  <si>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</si>
  <si>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</si>
  <si>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</si>
  <si>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</si>
  <si>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</si>
  <si>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</si>
  <si>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</si>
  <si>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</si>
  <si>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</si>
  <si>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</si>
  <si>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</si>
  <si>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</si>
  <si>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</si>
  <si>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</si>
  <si>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</si>
  <si>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</si>
  <si>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</si>
  <si>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</si>
  <si>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</si>
  <si>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</si>
  <si>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</si>
  <si>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</si>
  <si>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</si>
  <si>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</si>
  <si>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</si>
  <si>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</si>
  <si>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</si>
  <si>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</si>
  <si>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</si>
  <si>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</si>
  <si>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</si>
  <si>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</si>
  <si>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</si>
  <si>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</si>
  <si>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</si>
  <si>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</si>
  <si>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</si>
  <si>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</si>
  <si>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</si>
  <si>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</si>
  <si>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</si>
  <si>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</si>
  <si>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</si>
  <si>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</si>
  <si>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</si>
  <si>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</si>
  <si>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</si>
  <si>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</si>
  <si>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</si>
  <si>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</si>
  <si>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</si>
  <si>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</si>
  <si>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</si>
  <si>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</si>
  <si>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</si>
  <si>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</si>
  <si>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</si>
  <si>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</si>
  <si>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</si>
  <si>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</si>
  <si>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</si>
  <si>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</si>
  <si>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</si>
  <si>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</si>
  <si>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</si>
  <si>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</si>
  <si>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</si>
  <si>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</si>
  <si>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</si>
  <si>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</si>
  <si>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</si>
  <si>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</si>
  <si>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</si>
  <si>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</si>
  <si>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</si>
  <si>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</si>
  <si>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</si>
  <si>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</si>
  <si>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</si>
  <si>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</si>
  <si>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</si>
  <si>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</si>
  <si>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</si>
  <si>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</si>
  <si>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</si>
  <si>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</si>
  <si>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</si>
  <si>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</si>
  <si>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</si>
  <si>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</si>
  <si>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</si>
  <si>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</si>
  <si>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</si>
  <si>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</si>
  <si>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</si>
  <si>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</si>
  <si>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</si>
  <si>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</si>
  <si>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</si>
  <si>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</si>
  <si>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</si>
  <si>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</si>
  <si>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</si>
  <si>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</si>
  <si>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</si>
  <si>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</si>
  <si>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</si>
  <si>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</si>
  <si>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</si>
  <si>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</si>
  <si>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</si>
  <si>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</si>
  <si>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</si>
  <si>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</si>
  <si>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</si>
  <si>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</si>
  <si>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</si>
  <si>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</si>
  <si>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</si>
  <si>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</si>
  <si>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</si>
  <si>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</si>
  <si>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</si>
  <si>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</si>
  <si>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</si>
  <si>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</si>
  <si>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</si>
  <si>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</si>
  <si>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</si>
  <si>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</si>
  <si>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</si>
  <si>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</si>
  <si>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</si>
  <si>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</si>
  <si>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</si>
  <si>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</si>
  <si>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</si>
  <si>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</si>
  <si>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</si>
  <si>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</si>
  <si>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</si>
  <si>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</si>
  <si>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</si>
  <si>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</si>
  <si>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</si>
  <si>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</si>
  <si>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</si>
  <si>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</si>
  <si>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</si>
  <si>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</si>
  <si>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</si>
  <si>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</si>
  <si>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</si>
  <si>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</si>
  <si>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</si>
  <si>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</si>
  <si>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</si>
  <si>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</si>
  <si>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</si>
  <si>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</si>
  <si>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</si>
  <si>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</si>
  <si>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</si>
  <si>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</si>
  <si>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</si>
  <si>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</si>
  <si>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</si>
  <si>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</si>
  <si>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</si>
  <si>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</si>
  <si>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</si>
  <si>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</si>
  <si>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</si>
  <si>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</si>
  <si>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</si>
  <si>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</si>
  <si>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</si>
  <si>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</si>
  <si>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</si>
  <si>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</si>
  <si>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</si>
  <si>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</si>
  <si>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</si>
  <si>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</si>
  <si>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</si>
  <si>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</si>
  <si>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</si>
  <si>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</si>
  <si>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</si>
  <si>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</si>
  <si>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</si>
  <si>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</si>
  <si>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</si>
  <si>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</si>
  <si>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</si>
  <si>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</si>
  <si>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</si>
  <si>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</si>
  <si>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</si>
  <si>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</si>
  <si>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</si>
  <si>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</si>
  <si>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</si>
  <si>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</si>
  <si>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</si>
  <si>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</si>
  <si>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</si>
  <si>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</si>
  <si>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</si>
  <si>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</si>
  <si>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</si>
  <si>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</si>
  <si>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</si>
  <si>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</si>
  <si>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</si>
  <si>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</si>
  <si>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</si>
  <si>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</si>
  <si>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</si>
  <si>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</si>
  <si>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</si>
  <si>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</si>
  <si>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</si>
  <si>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</si>
  <si>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</si>
  <si>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</si>
  <si>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</si>
  <si>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</si>
  <si>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</si>
  <si>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</si>
  <si>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</si>
  <si>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</si>
  <si>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</si>
  <si>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</si>
  <si>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</si>
  <si>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</si>
  <si>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</si>
  <si>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</si>
  <si>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</si>
  <si>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</si>
  <si>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</si>
  <si>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</si>
  <si>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</si>
  <si>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</si>
  <si>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</si>
  <si>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</si>
  <si>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</si>
  <si>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</si>
  <si>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</si>
  <si>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</si>
  <si>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</si>
  <si>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</si>
  <si>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</si>
  <si>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</si>
  <si>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</si>
  <si>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</si>
  <si>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</si>
  <si>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</si>
  <si>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</si>
  <si>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</si>
  <si>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</si>
  <si>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</si>
  <si>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</si>
  <si>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</si>
  <si>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</si>
  <si>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</si>
  <si>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</si>
  <si>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</si>
  <si>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</si>
  <si>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</si>
  <si>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</si>
  <si>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</si>
  <si>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</si>
  <si>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</si>
  <si>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</si>
  <si>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</si>
  <si>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</si>
  <si>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</si>
  <si>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</si>
  <si>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</si>
  <si>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</si>
  <si>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</si>
  <si>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</si>
  <si>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</si>
  <si>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</si>
  <si>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</si>
  <si>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</si>
  <si>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</si>
  <si>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</si>
  <si>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</si>
  <si>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</si>
  <si>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</si>
  <si>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</si>
  <si>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</si>
  <si>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</si>
  <si>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</si>
  <si>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</si>
  <si>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</si>
  <si>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</si>
  <si>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</si>
  <si>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</si>
  <si>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</si>
  <si>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</si>
  <si>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</si>
  <si>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</si>
  <si>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</si>
  <si>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</si>
  <si>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</si>
  <si>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</si>
  <si>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</si>
  <si>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</si>
  <si>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</si>
  <si>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</si>
  <si>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</si>
  <si>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</si>
  <si>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</si>
  <si>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</si>
  <si>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</si>
  <si>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</si>
  <si>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</si>
  <si>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</si>
  <si>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</si>
  <si>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</si>
  <si>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</si>
  <si>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</si>
  <si>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</si>
  <si>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</si>
  <si>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</si>
  <si>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</si>
  <si>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</si>
  <si>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</si>
  <si>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</si>
  <si>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</si>
  <si>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</si>
  <si>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</si>
  <si>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</si>
  <si>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</si>
  <si>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</si>
  <si>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</si>
  <si>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</si>
  <si>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</si>
  <si>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</si>
  <si>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</si>
  <si>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</si>
  <si>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</si>
  <si>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</si>
  <si>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</si>
  <si>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</si>
  <si>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</si>
  <si>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</si>
  <si>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</si>
  <si>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</si>
  <si>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</si>
  <si>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</si>
  <si>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</si>
  <si>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</si>
  <si>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</si>
  <si>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</si>
  <si>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</si>
  <si>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</si>
  <si>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</si>
  <si>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</si>
  <si>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</si>
  <si>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</si>
  <si>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</si>
  <si>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</si>
  <si>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</si>
  <si>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</si>
  <si>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</si>
  <si>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</si>
  <si>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</si>
  <si>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</si>
  <si>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</si>
  <si>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</si>
  <si>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</si>
  <si>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</si>
  <si>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</si>
  <si>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</si>
  <si>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</si>
  <si>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</si>
  <si>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</si>
  <si>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</si>
  <si>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</si>
  <si>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</si>
  <si>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</si>
  <si>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</si>
  <si>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</si>
  <si>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</si>
  <si>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</si>
  <si>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</si>
  <si>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</si>
  <si>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</si>
  <si>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</si>
  <si>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</si>
  <si>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</si>
  <si>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</si>
  <si>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</si>
  <si>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</si>
  <si>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</si>
  <si>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</si>
  <si>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</si>
  <si>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</si>
  <si>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</si>
  <si>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</si>
  <si>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</si>
  <si>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</si>
  <si>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</si>
  <si>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</si>
  <si>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</si>
  <si>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</si>
  <si>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</si>
  <si>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</si>
  <si>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</si>
  <si>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</si>
  <si>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</si>
  <si>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</si>
  <si>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</si>
  <si>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</si>
  <si>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</si>
  <si>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</si>
  <si>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</si>
  <si>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</si>
  <si>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</si>
  <si>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</si>
  <si>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</si>
  <si>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</si>
  <si>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</si>
  <si>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</si>
  <si>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</si>
  <si>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</si>
  <si>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</si>
  <si>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</si>
  <si>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</si>
  <si>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</si>
  <si>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</si>
  <si>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</si>
  <si>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</si>
  <si>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</si>
  <si>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</si>
  <si>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</si>
  <si>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</si>
  <si>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</si>
  <si>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</si>
  <si>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</si>
  <si>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</si>
  <si>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</si>
  <si>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</si>
  <si>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</si>
  <si>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</si>
  <si>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</si>
  <si>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</si>
  <si>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</si>
  <si>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</si>
  <si>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</si>
  <si>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</si>
  <si>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</si>
  <si>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</si>
  <si>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</si>
  <si>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</si>
  <si>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</si>
  <si>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</si>
  <si>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</si>
  <si>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</si>
  <si>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</si>
  <si>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</si>
  <si>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</si>
  <si>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</si>
  <si>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</si>
  <si>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</si>
  <si>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</si>
  <si>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</si>
  <si>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</si>
  <si>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</si>
  <si>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</si>
  <si>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</si>
  <si>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</si>
  <si>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</si>
  <si>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</si>
  <si>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</si>
  <si>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</si>
  <si>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</si>
  <si>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</si>
  <si>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</si>
  <si>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</si>
  <si>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</si>
  <si>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</si>
  <si>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</si>
  <si>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</si>
  <si>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</si>
  <si>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</si>
  <si>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</si>
  <si>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</si>
  <si>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</si>
  <si>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</si>
  <si>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</si>
  <si>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</si>
  <si>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</si>
  <si>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</si>
  <si>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</si>
  <si>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</si>
  <si>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</si>
  <si>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</si>
  <si>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</si>
  <si>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</si>
  <si>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</si>
  <si>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</si>
  <si>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</si>
  <si>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</si>
  <si>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</si>
  <si>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</si>
  <si>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</si>
  <si>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</si>
  <si>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</si>
  <si>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</si>
  <si>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</si>
  <si>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</si>
  <si>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</si>
  <si>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</si>
  <si>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</si>
  <si>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</si>
  <si>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</si>
  <si>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</si>
  <si>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</si>
  <si>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</si>
  <si>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</si>
  <si>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</si>
  <si>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</si>
  <si>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</si>
  <si>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</si>
  <si>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</si>
  <si>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</si>
  <si>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</si>
  <si>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</si>
  <si>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</si>
  <si>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</si>
  <si>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</si>
  <si>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</si>
  <si>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</si>
  <si>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</si>
  <si>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</si>
  <si>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</si>
  <si>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</si>
  <si>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</si>
  <si>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</si>
  <si>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</si>
  <si>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</si>
  <si>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</si>
  <si>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</si>
  <si>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</si>
  <si>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</si>
  <si>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</si>
  <si>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</si>
  <si>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</si>
  <si>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</si>
  <si>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</si>
  <si>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</si>
  <si>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</si>
  <si>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</si>
  <si>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</si>
  <si>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</si>
  <si>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</si>
  <si>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</si>
  <si>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</si>
  <si>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</si>
  <si>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</si>
  <si>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</si>
  <si>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</si>
  <si>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</si>
  <si>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</si>
  <si>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</si>
  <si>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</si>
  <si>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</si>
  <si>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</si>
  <si>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</si>
  <si>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</si>
  <si>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</si>
  <si>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</si>
  <si>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</si>
  <si>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</si>
  <si>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</si>
  <si>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</si>
  <si>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</si>
  <si>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</si>
  <si>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</si>
  <si>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</si>
  <si>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</si>
  <si>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</si>
  <si>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</si>
  <si>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</si>
  <si>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</si>
  <si>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</si>
  <si>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</si>
  <si>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</si>
  <si>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</si>
  <si>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</si>
  <si>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</si>
  <si>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</si>
  <si>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</si>
  <si>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</si>
  <si>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</si>
  <si>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</si>
  <si>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</si>
  <si>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</si>
  <si>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</si>
  <si>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</si>
  <si>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</si>
  <si>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</si>
  <si>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</si>
  <si>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</si>
  <si>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</si>
  <si>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</si>
  <si>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</si>
  <si>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</si>
  <si>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</si>
  <si>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</si>
  <si>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</si>
  <si>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</si>
  <si>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</si>
  <si>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</si>
  <si>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</si>
  <si>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</si>
  <si>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</si>
  <si>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</si>
  <si>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</si>
  <si>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</si>
  <si>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</si>
  <si>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</si>
  <si>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</si>
  <si>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</si>
  <si>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</si>
  <si>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</si>
  <si>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</si>
  <si>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</si>
  <si>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</si>
  <si>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</si>
  <si>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</si>
  <si>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</si>
  <si>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</si>
  <si>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</si>
  <si>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</si>
  <si>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</si>
  <si>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</si>
  <si>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</si>
  <si>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</si>
  <si>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</si>
  <si>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</si>
  <si>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</si>
  <si>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</si>
  <si>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</si>
  <si>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</si>
  <si>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</si>
  <si>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</si>
  <si>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</si>
  <si>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</si>
  <si>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</si>
  <si>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</si>
  <si>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</si>
  <si>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</si>
  <si>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</si>
  <si>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</si>
  <si>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</si>
  <si>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</si>
  <si>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</si>
  <si>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</si>
  <si>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</si>
  <si>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</si>
  <si>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</si>
  <si>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</si>
  <si>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</si>
  <si>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</si>
  <si>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</si>
  <si>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</si>
  <si>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</si>
  <si>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</si>
  <si>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</si>
  <si>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</si>
  <si>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</si>
  <si>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</si>
  <si>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</si>
  <si>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</si>
  <si>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</si>
  <si>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</si>
  <si>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</si>
  <si>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</si>
  <si>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</si>
  <si>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</si>
  <si>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</si>
  <si>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</si>
  <si>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</si>
  <si>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</si>
  <si>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</si>
  <si>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</si>
  <si>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</si>
  <si>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</si>
  <si>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</si>
  <si>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</si>
  <si>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</si>
  <si>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</si>
  <si>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</si>
  <si>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</si>
  <si>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</si>
  <si>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</si>
  <si>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</si>
  <si>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</si>
  <si>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</si>
  <si>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</si>
  <si>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</si>
  <si>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</si>
  <si>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</si>
  <si>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</si>
  <si>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</si>
  <si>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</si>
  <si>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</si>
  <si>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</si>
  <si>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</si>
  <si>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</si>
  <si>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</si>
  <si>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</si>
  <si>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</si>
  <si>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</si>
  <si>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</si>
  <si>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</si>
  <si>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</si>
  <si>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</si>
  <si>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</si>
  <si>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</si>
  <si>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</si>
  <si>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</si>
  <si>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</si>
  <si>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</si>
  <si>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</si>
  <si>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</si>
  <si>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</si>
  <si>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</si>
  <si>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</si>
  <si>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</si>
  <si>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</si>
  <si>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</si>
  <si>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</si>
  <si>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</si>
  <si>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</si>
  <si>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</si>
  <si>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</si>
  <si>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</si>
  <si>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</si>
  <si>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</si>
  <si>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</si>
  <si>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</si>
  <si>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</si>
  <si>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</si>
  <si>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</si>
  <si>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</si>
  <si>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</si>
  <si>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</si>
  <si>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</si>
  <si>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</si>
  <si>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</si>
  <si>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</si>
  <si>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</si>
  <si>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</si>
  <si>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</si>
  <si>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</si>
  <si>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</si>
  <si>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</si>
  <si>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</si>
  <si>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</si>
  <si>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</si>
  <si>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</si>
  <si>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</si>
  <si>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</si>
  <si>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</si>
  <si>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</si>
  <si>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</si>
  <si>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</si>
  <si>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</si>
  <si>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</si>
  <si>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</si>
  <si>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</si>
  <si>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</si>
  <si>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</si>
  <si>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</si>
  <si>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</si>
  <si>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</si>
  <si>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</si>
  <si>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</si>
  <si>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</si>
  <si>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</si>
  <si>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</si>
  <si>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</si>
  <si>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</si>
  <si>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</si>
  <si>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</si>
  <si>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</si>
  <si>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</si>
  <si>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</si>
  <si>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</si>
  <si>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</si>
  <si>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</si>
  <si>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</si>
  <si>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</si>
  <si>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</si>
  <si>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</si>
  <si>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</si>
  <si>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</si>
  <si>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</si>
  <si>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</si>
  <si>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</si>
  <si>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</si>
  <si>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</si>
  <si>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</si>
  <si>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</si>
  <si>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</si>
  <si>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</si>
  <si>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</si>
  <si>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</si>
  <si>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</si>
  <si>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</si>
  <si>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</si>
  <si>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</si>
  <si>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</si>
  <si>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</si>
  <si>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</si>
  <si>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</si>
  <si>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</si>
  <si>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</si>
  <si>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</si>
  <si>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</si>
  <si>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</si>
  <si>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</si>
  <si>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</si>
  <si>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</si>
  <si>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</si>
  <si>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</si>
  <si>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</si>
  <si>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</si>
  <si>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</si>
  <si>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</si>
  <si>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</si>
  <si>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</si>
  <si>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</si>
  <si>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</si>
  <si>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</si>
  <si>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</si>
  <si>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</si>
  <si>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</si>
  <si>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</si>
  <si>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</si>
  <si>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</si>
  <si>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</si>
  <si>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</si>
  <si>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</si>
  <si>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</si>
  <si>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</si>
  <si>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</si>
  <si>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</si>
  <si>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</si>
  <si>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</si>
  <si>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</si>
  <si>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</si>
  <si>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</si>
  <si>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</si>
  <si>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</si>
  <si>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</si>
  <si>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</si>
  <si>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</si>
  <si>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</si>
  <si>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</si>
  <si>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</si>
  <si>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</si>
  <si>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</si>
  <si>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</si>
  <si>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</si>
  <si>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</si>
  <si>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</si>
  <si>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</si>
  <si>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</si>
  <si>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</si>
  <si>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</si>
  <si>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</si>
  <si>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</si>
  <si>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</si>
  <si>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</si>
  <si>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</si>
  <si>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</si>
  <si>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</si>
  <si>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</si>
  <si>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</si>
  <si>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</si>
  <si>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</si>
  <si>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</si>
  <si>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</si>
  <si>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</si>
  <si>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</si>
  <si>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</si>
  <si>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</si>
  <si>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</si>
  <si>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</si>
  <si>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</si>
  <si>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</si>
  <si>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</si>
  <si>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</si>
  <si>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</si>
  <si>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</si>
  <si>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</si>
  <si>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</si>
  <si>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</si>
  <si>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</si>
  <si>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</si>
  <si>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</si>
  <si>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</si>
  <si>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</si>
  <si>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</si>
  <si>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</si>
  <si>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</si>
  <si>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</si>
  <si>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</si>
  <si>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</si>
  <si>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</si>
  <si>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</si>
  <si>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</si>
  <si>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</si>
  <si>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</si>
  <si>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</si>
  <si>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</si>
  <si>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</si>
  <si>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</si>
  <si>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</si>
  <si>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</si>
  <si>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</si>
  <si>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</si>
  <si>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</si>
  <si>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</si>
  <si>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</si>
  <si>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</si>
  <si>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</si>
  <si>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</si>
  <si>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</si>
  <si>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</si>
  <si>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</si>
  <si>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</si>
  <si>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</si>
  <si>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</si>
  <si>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</si>
  <si>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</si>
  <si>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</si>
  <si>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</si>
  <si>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</si>
  <si>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</si>
  <si>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</si>
  <si>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</si>
  <si>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</si>
  <si>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</si>
  <si>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</si>
  <si>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</si>
  <si>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</si>
  <si>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</si>
  <si>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</si>
  <si>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</si>
  <si>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</si>
  <si>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</si>
  <si>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</si>
  <si>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</si>
  <si>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</si>
  <si>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</si>
  <si>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</si>
  <si>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</si>
  <si>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</si>
  <si>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</si>
  <si>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</si>
  <si>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</si>
  <si>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</si>
  <si>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</si>
  <si>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</si>
  <si>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</si>
  <si>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</si>
  <si>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</si>
  <si>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</si>
  <si>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</si>
  <si>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</si>
  <si>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</si>
  <si>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</si>
  <si>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</si>
  <si>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</si>
  <si>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</si>
  <si>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</si>
  <si>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</si>
  <si>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</si>
  <si>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</si>
  <si>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</si>
  <si>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</si>
  <si>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</si>
  <si>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</si>
  <si>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</si>
  <si>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</si>
  <si>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</si>
  <si>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</si>
  <si>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</si>
  <si>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</si>
  <si>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</si>
  <si>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</si>
  <si>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</si>
  <si>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</si>
  <si>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</si>
  <si>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</si>
  <si>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</si>
  <si>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</si>
  <si>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</si>
  <si>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</si>
  <si>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</si>
  <si>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</si>
  <si>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</si>
  <si>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</si>
  <si>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</si>
  <si>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</si>
  <si>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</si>
  <si>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</si>
  <si>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</si>
  <si>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</si>
  <si>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</si>
  <si>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</si>
  <si>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</si>
  <si>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</si>
  <si>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</si>
  <si>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</si>
  <si>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</si>
  <si>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</si>
  <si>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</si>
  <si>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</si>
  <si>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</si>
  <si>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</si>
  <si>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</si>
  <si>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</si>
  <si>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</si>
  <si>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</si>
  <si>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</si>
  <si>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</si>
  <si>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</si>
  <si>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</si>
  <si>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</si>
  <si>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</si>
  <si>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</si>
  <si>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</si>
  <si>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</si>
  <si>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</si>
  <si>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</si>
  <si>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</si>
  <si>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</si>
  <si>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</si>
  <si>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</si>
  <si>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</si>
  <si>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</si>
  <si>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</si>
  <si>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</si>
  <si>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</si>
  <si>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</si>
  <si>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</si>
  <si>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</si>
  <si>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</si>
  <si>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</si>
  <si>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</si>
  <si>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</si>
  <si>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</si>
  <si>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</si>
  <si>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</si>
  <si>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</si>
  <si>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</si>
  <si>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</si>
  <si>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</si>
  <si>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</si>
  <si>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</si>
  <si>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</si>
  <si>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</si>
  <si>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</si>
  <si>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</si>
  <si>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</si>
  <si>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</si>
  <si>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</si>
  <si>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</si>
  <si>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</si>
  <si>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</si>
  <si>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</si>
  <si>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</si>
  <si>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</si>
  <si>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</si>
  <si>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</si>
  <si>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</si>
  <si>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</si>
  <si>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</si>
  <si>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</si>
  <si>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</si>
  <si>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</si>
  <si>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</si>
  <si>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</si>
  <si>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</si>
  <si>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</si>
  <si>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</si>
  <si>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</si>
  <si>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</si>
  <si>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</si>
  <si>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</si>
  <si>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</si>
  <si>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</si>
  <si>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</si>
  <si>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</si>
  <si>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</si>
  <si>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</si>
  <si>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</si>
  <si>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</si>
  <si>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</si>
  <si>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</si>
  <si>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</si>
  <si>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</si>
  <si>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</si>
  <si>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</si>
  <si>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</si>
  <si>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</si>
  <si>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</si>
  <si>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</si>
  <si>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</si>
  <si>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</si>
  <si>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</si>
  <si>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</si>
  <si>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</si>
  <si>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</si>
  <si>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</si>
  <si>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</si>
  <si>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</si>
  <si>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</si>
  <si>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</si>
  <si>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</si>
  <si>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</si>
  <si>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</si>
  <si>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</si>
  <si>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</si>
  <si>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</si>
  <si>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</si>
  <si>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</si>
  <si>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</si>
  <si>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</si>
  <si>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</si>
  <si>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</si>
  <si>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</si>
  <si>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</si>
  <si>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</si>
  <si>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</si>
  <si>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</si>
  <si>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</si>
  <si>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</si>
  <si>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</si>
  <si>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</si>
  <si>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</si>
  <si>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</si>
  <si>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</si>
  <si>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</si>
  <si>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</si>
  <si>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</si>
  <si>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</si>
  <si>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</si>
  <si>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</si>
  <si>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</si>
  <si>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</si>
  <si>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</si>
  <si>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</si>
  <si>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</si>
  <si>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</si>
  <si>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</si>
  <si>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</si>
  <si>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</si>
  <si>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</si>
  <si>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</si>
  <si>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</si>
  <si>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</si>
  <si>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</si>
  <si>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</si>
  <si>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</si>
  <si>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</si>
  <si>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</si>
  <si>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</si>
  <si>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</si>
  <si>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</si>
  <si>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</si>
  <si>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</si>
  <si>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</si>
  <si>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</si>
  <si>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</si>
  <si>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</si>
  <si>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</si>
  <si>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</si>
  <si>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</si>
  <si>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</si>
  <si>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</si>
  <si>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</si>
  <si>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</si>
  <si>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</si>
  <si>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</si>
  <si>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</si>
  <si>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</si>
  <si>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</si>
  <si>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</si>
  <si>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</si>
  <si>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</si>
  <si>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</si>
  <si>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</si>
  <si>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</si>
  <si>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</si>
  <si>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</si>
  <si>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</si>
  <si>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</si>
  <si>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</si>
  <si>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</si>
  <si>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</si>
  <si>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</si>
  <si>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</si>
  <si>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</si>
  <si>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</si>
  <si>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</si>
  <si>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</si>
  <si>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</si>
  <si>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</si>
  <si>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</si>
  <si>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</si>
  <si>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</si>
  <si>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</si>
  <si>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</si>
  <si>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</si>
  <si>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</si>
  <si>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</si>
  <si>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</si>
  <si>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</si>
  <si>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</si>
  <si>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</si>
  <si>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</si>
  <si>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</si>
  <si>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</si>
  <si>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</si>
  <si>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</si>
  <si>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</si>
  <si>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</si>
  <si>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</si>
  <si>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</si>
  <si>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</si>
  <si>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</si>
  <si>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</si>
  <si>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</si>
  <si>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</si>
  <si>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</si>
  <si>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</si>
  <si>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</si>
  <si>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</si>
  <si>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</si>
  <si>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</si>
  <si>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</si>
  <si>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</si>
  <si>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</si>
  <si>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</si>
  <si>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</si>
  <si>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</si>
  <si>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</si>
  <si>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</si>
  <si>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</si>
  <si>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</si>
  <si>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</si>
  <si>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</si>
  <si>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</si>
  <si>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</si>
  <si>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</si>
  <si>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</si>
  <si>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</si>
  <si>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</si>
  <si>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</si>
  <si>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</si>
  <si>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</si>
  <si>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</si>
  <si>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</si>
  <si>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</si>
  <si>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</si>
  <si>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</si>
  <si>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</si>
  <si>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</si>
  <si>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</si>
  <si>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</si>
  <si>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</si>
  <si>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</si>
  <si>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</si>
  <si>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</si>
  <si>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</si>
  <si>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</si>
  <si>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</si>
  <si>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</si>
  <si>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</si>
  <si>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</si>
  <si>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</si>
  <si>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</si>
  <si>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</si>
  <si>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</si>
  <si>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</si>
  <si>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</si>
  <si>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</si>
  <si>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</si>
  <si>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</si>
  <si>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</si>
  <si>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</si>
  <si>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</si>
  <si>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</si>
  <si>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</si>
  <si>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</si>
  <si>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</si>
  <si>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</si>
  <si>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</si>
  <si>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</si>
  <si>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</si>
  <si>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</si>
  <si>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</si>
  <si>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</si>
  <si>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</si>
  <si>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</si>
  <si>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</si>
  <si>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</si>
  <si>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</si>
  <si>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</si>
  <si>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</si>
  <si>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</si>
  <si>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</si>
  <si>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</si>
  <si>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</si>
  <si>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</si>
  <si>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</si>
  <si>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</si>
  <si>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</si>
  <si>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</si>
  <si>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</si>
  <si>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</si>
  <si>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</si>
  <si>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</si>
  <si>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</si>
  <si>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</si>
  <si>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</si>
  <si>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</si>
  <si>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</si>
  <si>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</si>
  <si>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</si>
  <si>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</si>
  <si>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</si>
  <si>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</si>
  <si>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</si>
  <si>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</si>
  <si>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</si>
  <si>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</si>
  <si>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</si>
  <si>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</si>
  <si>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</si>
  <si>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</si>
  <si>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</si>
  <si>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</si>
  <si>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</si>
  <si>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</si>
  <si>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</si>
  <si>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</si>
  <si>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</si>
  <si>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</si>
  <si>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</si>
  <si>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</si>
  <si>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</si>
  <si>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</si>
  <si>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</si>
  <si>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</si>
  <si>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</si>
  <si>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</si>
  <si>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</si>
  <si>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</si>
  <si>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</si>
  <si>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</si>
  <si>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</si>
  <si>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</si>
  <si>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</si>
  <si>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</si>
  <si>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</si>
  <si>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</si>
  <si>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</si>
  <si>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</si>
  <si>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</si>
  <si>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</si>
  <si>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</si>
  <si>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</si>
  <si>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</si>
  <si>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</si>
  <si>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</si>
  <si>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</si>
  <si>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</si>
  <si>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</si>
  <si>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</si>
  <si>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</si>
  <si>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</si>
  <si>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</si>
  <si>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</si>
  <si>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</si>
  <si>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</si>
  <si>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</si>
  <si>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</si>
  <si>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</si>
  <si>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</si>
  <si>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</si>
  <si>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</si>
  <si>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</si>
  <si>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</si>
  <si>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</si>
  <si>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</si>
  <si>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</si>
  <si>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</si>
  <si>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</si>
  <si>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</si>
  <si>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</si>
  <si>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</si>
  <si>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</si>
  <si>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</si>
  <si>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</si>
  <si>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</si>
  <si>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</si>
  <si>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</si>
  <si>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</si>
  <si>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</si>
  <si>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</si>
  <si>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</si>
  <si>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</si>
  <si>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</si>
  <si>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</si>
  <si>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</si>
  <si>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</si>
  <si>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</si>
  <si>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</si>
  <si>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</si>
  <si>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</si>
  <si>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</si>
  <si>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</si>
  <si>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</si>
  <si>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</si>
  <si>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</si>
  <si>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</si>
  <si>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</si>
  <si>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</si>
  <si>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</si>
  <si>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</si>
  <si>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</si>
  <si>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</si>
  <si>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</si>
  <si>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</si>
  <si>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</si>
  <si>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</si>
  <si>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</si>
  <si>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</si>
  <si>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</si>
  <si>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</si>
  <si>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</si>
  <si>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</si>
  <si>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</si>
  <si>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</si>
  <si>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</si>
  <si>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</si>
  <si>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</si>
  <si>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</si>
  <si>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</si>
  <si>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</si>
  <si>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</si>
  <si>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</si>
  <si>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</si>
  <si>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</si>
  <si>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</si>
  <si>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</si>
  <si>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</si>
  <si>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</si>
  <si>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</si>
  <si>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</si>
  <si>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</si>
  <si>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</si>
  <si>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</si>
  <si>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</si>
  <si>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</si>
  <si>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</si>
  <si>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</si>
  <si>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</si>
  <si>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</si>
  <si>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</si>
  <si>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</si>
  <si>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</si>
  <si>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</si>
  <si>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</si>
  <si>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</si>
  <si>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</si>
  <si>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</si>
  <si>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</si>
  <si>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</si>
  <si>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</si>
  <si>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</si>
  <si>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</si>
  <si>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</si>
  <si>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</si>
  <si>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</si>
  <si>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</si>
  <si>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</si>
  <si>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</si>
  <si>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</si>
  <si>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</si>
  <si>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</si>
  <si>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</si>
  <si>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</si>
  <si>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</si>
  <si>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</si>
  <si>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</si>
  <si>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</si>
  <si>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</si>
  <si>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</si>
  <si>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</si>
  <si>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</si>
  <si>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</si>
  <si>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</si>
  <si>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</si>
  <si>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</si>
  <si>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</si>
  <si>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</si>
  <si>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</si>
  <si>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</si>
  <si>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</si>
  <si>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</si>
  <si>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</si>
  <si>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</si>
  <si>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</si>
  <si>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</si>
  <si>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</si>
  <si>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</si>
  <si>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</si>
  <si>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</si>
  <si>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</si>
  <si>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</si>
  <si>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</si>
  <si>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</si>
  <si>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</si>
  <si>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</si>
  <si>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</si>
  <si>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</si>
  <si>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</si>
  <si>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</si>
  <si>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</si>
  <si>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</si>
  <si>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</si>
  <si>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</si>
  <si>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</si>
  <si>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</si>
  <si>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</si>
  <si>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</si>
  <si>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</si>
  <si>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</si>
  <si>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</si>
  <si>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</si>
  <si>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</si>
  <si>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</si>
  <si>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</si>
  <si>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</si>
  <si>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</si>
  <si>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</si>
  <si>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</si>
  <si>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</si>
  <si>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</si>
  <si>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</si>
  <si>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</si>
  <si>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</si>
  <si>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</si>
  <si>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</si>
  <si>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</si>
  <si>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</si>
  <si>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</si>
  <si>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</si>
  <si>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</si>
  <si>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</si>
  <si>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</si>
  <si>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</si>
  <si>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</si>
  <si>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</si>
  <si>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</si>
  <si>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</si>
  <si>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</si>
  <si>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</si>
  <si>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</si>
  <si>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</si>
  <si>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</si>
  <si>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</si>
  <si>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</si>
  <si>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</si>
  <si>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</si>
  <si>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</si>
  <si>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</si>
  <si>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</si>
  <si>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</si>
  <si>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</si>
  <si>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</si>
  <si>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</si>
  <si>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</si>
  <si>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</si>
  <si>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</si>
  <si>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</si>
  <si>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</si>
  <si>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</si>
  <si>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</si>
  <si>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</si>
  <si>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</si>
  <si>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</si>
  <si>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</si>
  <si>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</si>
  <si>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</si>
  <si>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</si>
  <si>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</si>
  <si>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</si>
  <si>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</si>
  <si>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</si>
  <si>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</si>
  <si>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</si>
  <si>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</si>
  <si>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</si>
  <si>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</si>
  <si>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</si>
  <si>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</si>
  <si>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</si>
  <si>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</si>
  <si>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</si>
  <si>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</si>
  <si>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</si>
  <si>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</si>
  <si>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</si>
  <si>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</si>
  <si>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</si>
  <si>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</si>
  <si>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</si>
  <si>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</si>
  <si>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</si>
  <si>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</si>
  <si>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</si>
  <si>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</si>
  <si>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</si>
  <si>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</si>
  <si>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</si>
  <si>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</si>
  <si>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</si>
  <si>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</si>
  <si>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</si>
  <si>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</si>
  <si>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</si>
  <si>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</si>
  <si>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</si>
  <si>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</si>
  <si>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</si>
  <si>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</si>
  <si>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</si>
  <si>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</si>
  <si>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</si>
  <si>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</si>
  <si>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</si>
  <si>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</si>
  <si>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</si>
  <si>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</si>
  <si>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</si>
  <si>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</si>
  <si>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</si>
  <si>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</si>
  <si>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</si>
  <si>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</si>
  <si>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</si>
  <si>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</si>
  <si>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</si>
  <si>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</si>
  <si>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</si>
  <si>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</si>
  <si>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</si>
  <si>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</si>
  <si>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</si>
  <si>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</si>
  <si>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</si>
  <si>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</si>
  <si>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</si>
  <si>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</si>
  <si>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</si>
  <si>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</si>
  <si>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</si>
  <si>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</si>
  <si>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</si>
  <si>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</si>
  <si>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</si>
  <si>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</si>
  <si>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</si>
  <si>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</si>
  <si>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</si>
  <si>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</si>
  <si>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</si>
  <si>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</si>
  <si>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</si>
  <si>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</si>
  <si>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</si>
  <si>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</si>
  <si>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</si>
  <si>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</si>
  <si>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</si>
  <si>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</si>
  <si>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</si>
  <si>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</si>
  <si>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</si>
  <si>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</si>
  <si>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</si>
  <si>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</si>
  <si>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</si>
  <si>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</si>
  <si>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</si>
  <si>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</si>
  <si>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</si>
  <si>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</si>
  <si>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</si>
  <si>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</si>
  <si>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</si>
  <si>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</si>
  <si>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</si>
  <si>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</si>
  <si>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</si>
  <si>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</si>
  <si>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</si>
  <si>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</si>
  <si>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</si>
  <si>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</si>
  <si>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</si>
  <si>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</si>
  <si>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</si>
  <si>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</si>
  <si>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</si>
  <si>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</si>
  <si>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</si>
  <si>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</si>
  <si>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</si>
  <si>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</si>
  <si>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</si>
  <si>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</si>
  <si>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</si>
  <si>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</si>
  <si>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</si>
  <si>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</si>
  <si>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</si>
  <si>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</si>
  <si>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</si>
  <si>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</si>
  <si>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</si>
  <si>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</si>
  <si>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</si>
  <si>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</si>
  <si>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</si>
  <si>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</si>
  <si>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</si>
  <si>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</si>
  <si>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</si>
  <si>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</si>
  <si>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</si>
  <si>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</si>
  <si>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</si>
  <si>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</si>
  <si>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</si>
  <si>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</si>
  <si>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</si>
  <si>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</si>
  <si>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</si>
  <si>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</si>
  <si>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</si>
  <si>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</si>
  <si>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</si>
  <si>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</si>
  <si>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</si>
  <si>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</si>
  <si>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</si>
  <si>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</si>
  <si>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</si>
  <si>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</si>
  <si>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</si>
  <si>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</si>
  <si>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</si>
  <si>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</si>
  <si>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</si>
  <si>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</si>
  <si>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</si>
  <si>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</si>
  <si>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</si>
  <si>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</si>
  <si>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</si>
  <si>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</si>
  <si>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</si>
  <si>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</si>
  <si>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</si>
  <si>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</si>
  <si>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</si>
  <si>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</si>
  <si>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</si>
  <si>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</si>
  <si>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</si>
  <si>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</si>
  <si>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</si>
  <si>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</si>
  <si>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</si>
  <si>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</si>
  <si>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</si>
  <si>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</si>
  <si>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</si>
  <si>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</si>
  <si>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</si>
  <si>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</si>
  <si>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</si>
  <si>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</si>
  <si>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</si>
  <si>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</si>
  <si>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</si>
  <si>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</si>
  <si>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</si>
  <si>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</si>
  <si>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</si>
  <si>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</si>
  <si>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</si>
  <si>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</si>
  <si>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</si>
  <si>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</si>
  <si>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</si>
  <si>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</si>
  <si>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</si>
  <si>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</si>
  <si>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</si>
  <si>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</si>
  <si>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</si>
  <si>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</si>
  <si>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</si>
  <si>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</si>
  <si>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</si>
  <si>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</si>
  <si>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</si>
  <si>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</si>
  <si>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</si>
  <si>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</si>
  <si>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</si>
  <si>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</si>
  <si>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</si>
  <si>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</si>
  <si>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</si>
  <si>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</si>
  <si>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</si>
  <si>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</si>
  <si>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</si>
  <si>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</si>
  <si>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</si>
  <si>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</si>
  <si>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</si>
  <si>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</si>
  <si>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</si>
  <si>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</si>
  <si>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</si>
  <si>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</si>
  <si>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</si>
  <si>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</si>
  <si>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</si>
  <si>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</si>
  <si>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</si>
  <si>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</si>
  <si>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</si>
  <si>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</si>
  <si>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</si>
  <si>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</si>
  <si>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</si>
  <si>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</si>
  <si>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</si>
  <si>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</si>
  <si>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</si>
  <si>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</si>
  <si>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</si>
  <si>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</si>
  <si>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</si>
  <si>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</si>
  <si>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</si>
  <si>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</si>
  <si>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</si>
  <si>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</si>
  <si>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</si>
  <si>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</si>
  <si>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</si>
  <si>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</si>
  <si>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</si>
  <si>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</si>
  <si>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</si>
  <si>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</si>
  <si>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</si>
  <si>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</si>
  <si>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</si>
  <si>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</si>
  <si>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</si>
  <si>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</si>
  <si>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</si>
  <si>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</si>
  <si>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</si>
  <si>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</si>
  <si>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</si>
  <si>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</si>
  <si>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</si>
  <si>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</si>
  <si>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</si>
  <si>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</si>
  <si>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</si>
  <si>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</si>
  <si>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</si>
  <si>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</si>
  <si>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</si>
  <si>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</si>
  <si>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</si>
  <si>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</si>
  <si>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</si>
  <si>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</si>
  <si>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</si>
  <si>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</si>
  <si>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</si>
  <si>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</si>
  <si>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</si>
  <si>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</si>
  <si>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</si>
  <si>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</si>
  <si>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</si>
  <si>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</si>
  <si>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</si>
  <si>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</si>
  <si>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</si>
  <si>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</si>
  <si>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</si>
  <si>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</si>
  <si>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</si>
  <si>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</si>
  <si>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</si>
  <si>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</si>
  <si>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</si>
  <si>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</si>
  <si>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</si>
  <si>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</si>
  <si>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</si>
  <si>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</si>
  <si>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</si>
  <si>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</si>
  <si>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</si>
  <si>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</si>
  <si>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</si>
  <si>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</si>
  <si>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</si>
  <si>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</si>
  <si>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</si>
  <si>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</si>
  <si>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</si>
  <si>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</si>
  <si>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</si>
  <si>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</si>
  <si>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</si>
  <si>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</si>
  <si>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</si>
  <si>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</si>
  <si>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</si>
  <si>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</si>
  <si>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</si>
  <si>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</si>
  <si>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</si>
  <si>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</si>
  <si>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</si>
  <si>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</si>
  <si>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</si>
  <si>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</si>
  <si>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</si>
  <si>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</si>
  <si>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</si>
  <si>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</si>
  <si>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</si>
  <si>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</si>
  <si>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</si>
  <si>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</si>
  <si>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</si>
  <si>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</si>
  <si>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</si>
  <si>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</si>
  <si>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</si>
  <si>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</si>
  <si>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</si>
  <si>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</si>
  <si>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</si>
  <si>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</si>
  <si>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</si>
  <si>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</si>
  <si>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</si>
  <si>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</si>
  <si>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</si>
  <si>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</si>
  <si>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</si>
  <si>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</si>
  <si>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</si>
  <si>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</si>
  <si>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</si>
  <si>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</si>
  <si>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</si>
  <si>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</si>
  <si>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</si>
  <si>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</si>
  <si>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</si>
  <si>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</si>
  <si>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</si>
  <si>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</si>
  <si>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</si>
  <si>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</si>
  <si>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</si>
  <si>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</si>
  <si>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</si>
  <si>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</si>
  <si>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</si>
  <si>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</si>
  <si>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</si>
  <si>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</si>
  <si>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</si>
  <si>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</si>
  <si>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</si>
  <si>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</si>
  <si>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</si>
  <si>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</si>
  <si>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</si>
  <si>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</si>
  <si>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</si>
  <si>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</si>
  <si>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</si>
  <si>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</si>
  <si>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</si>
  <si>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</si>
  <si>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</si>
  <si>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</si>
  <si>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</si>
  <si>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</si>
  <si>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</si>
  <si>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</si>
  <si>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</si>
  <si>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</si>
  <si>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</si>
  <si>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</si>
  <si>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</si>
  <si>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</si>
  <si>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</si>
  <si>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</si>
  <si>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</si>
  <si>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</si>
  <si>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</si>
  <si>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</si>
  <si>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</si>
  <si>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</si>
  <si>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</si>
  <si>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</si>
  <si>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</si>
  <si>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</si>
  <si>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</si>
  <si>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</si>
  <si>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</si>
  <si>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</si>
  <si>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</si>
  <si>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</si>
  <si>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</si>
  <si>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</si>
  <si>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</si>
  <si>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</si>
  <si>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</si>
  <si>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</si>
  <si>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</si>
  <si>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</si>
  <si>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</si>
  <si>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</si>
  <si>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</si>
  <si>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</si>
  <si>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</si>
  <si>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</si>
  <si>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</si>
  <si>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</si>
  <si>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</si>
  <si>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</si>
  <si>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</si>
  <si>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</si>
  <si>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</si>
  <si>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</si>
  <si>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</si>
  <si>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</si>
  <si>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</si>
  <si>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</si>
  <si>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</si>
  <si>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</si>
  <si>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</si>
  <si>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</si>
  <si>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</si>
  <si>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</si>
  <si>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</si>
  <si>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</si>
  <si>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</si>
  <si>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</si>
  <si>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</si>
  <si>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</si>
  <si>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</si>
  <si>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</si>
  <si>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</si>
  <si>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</si>
  <si>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</si>
  <si>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</si>
  <si>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</si>
  <si>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</si>
  <si>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</si>
  <si>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</si>
  <si>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</si>
  <si>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</si>
  <si>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</si>
  <si>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</si>
  <si>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</si>
  <si>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</si>
  <si>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</si>
  <si>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</si>
  <si>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</si>
  <si>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</si>
  <si>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</si>
  <si>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</si>
  <si>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</si>
  <si>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</si>
  <si>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</si>
  <si>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</si>
  <si>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</si>
  <si>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</si>
  <si>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</si>
  <si>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</si>
  <si>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</si>
  <si>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</si>
  <si>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</si>
  <si>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</si>
  <si>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</si>
  <si>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</si>
  <si>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</si>
  <si>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</si>
  <si>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</si>
  <si>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</si>
  <si>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</si>
  <si>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</si>
  <si>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</si>
  <si>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</si>
  <si>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</si>
  <si>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</si>
  <si>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</si>
  <si>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</si>
  <si>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</si>
  <si>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</si>
  <si>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</si>
  <si>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</si>
  <si>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</si>
  <si>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</si>
  <si>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</si>
  <si>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</si>
  <si>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</si>
  <si>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</si>
  <si>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</si>
  <si>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</si>
  <si>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</si>
  <si>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</si>
  <si>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</si>
  <si>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</si>
  <si>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</si>
  <si>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</si>
  <si>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</si>
  <si>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</si>
  <si>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</si>
  <si>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</si>
  <si>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</si>
  <si>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</si>
  <si>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</si>
  <si>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</si>
  <si>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</si>
  <si>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</si>
  <si>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</si>
  <si>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</si>
  <si>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</si>
  <si>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</si>
  <si>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</si>
  <si>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</si>
  <si>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</si>
  <si>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</si>
  <si>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</si>
  <si>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</si>
  <si>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</si>
  <si>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</si>
  <si>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</si>
  <si>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</si>
  <si>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</si>
  <si>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</si>
  <si>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</si>
  <si>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</si>
  <si>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</si>
  <si>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</si>
  <si>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</si>
  <si>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</si>
  <si>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</si>
  <si>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</si>
  <si>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</si>
  <si>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</si>
  <si>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</si>
  <si>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</si>
  <si>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</si>
  <si>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</si>
  <si>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</si>
  <si>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</si>
  <si>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</si>
  <si>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</si>
  <si>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</si>
  <si>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</si>
  <si>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</si>
  <si>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</si>
  <si>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</si>
  <si>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</si>
  <si>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</si>
  <si>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</si>
  <si>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</si>
  <si>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</si>
  <si>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</si>
  <si>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</si>
  <si>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</si>
  <si>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</si>
  <si>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</si>
  <si>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</si>
  <si>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</si>
  <si>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</si>
  <si>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</si>
  <si>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</si>
  <si>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</si>
  <si>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</si>
  <si>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</si>
  <si>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</si>
  <si>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</si>
  <si>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</si>
  <si>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</si>
  <si>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</si>
  <si>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</si>
  <si>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</si>
  <si>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</si>
  <si>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</si>
  <si>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</si>
  <si>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</si>
  <si>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</si>
  <si>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</si>
  <si>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</si>
  <si>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</si>
  <si>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</si>
  <si>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</si>
  <si>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</si>
  <si>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</si>
  <si>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</si>
  <si>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</si>
  <si>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</si>
  <si>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</si>
  <si>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</si>
  <si>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</si>
  <si>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</si>
  <si>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</si>
  <si>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</si>
  <si>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</si>
  <si>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</si>
  <si>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</si>
  <si>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</si>
  <si>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</si>
  <si>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</si>
  <si>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</si>
  <si>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</si>
  <si>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</si>
  <si>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</si>
  <si>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</si>
  <si>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</si>
  <si>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</si>
  <si>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</si>
  <si>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</si>
  <si>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</si>
  <si>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</si>
  <si>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</si>
  <si>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</si>
  <si>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</si>
  <si>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</si>
  <si>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</si>
  <si>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</si>
  <si>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</si>
  <si>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</si>
  <si>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</si>
  <si>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</si>
  <si>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</si>
  <si>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</si>
  <si>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</si>
  <si>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</si>
  <si>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</si>
  <si>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</si>
  <si>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</si>
  <si>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</si>
  <si>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</si>
  <si>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</si>
  <si>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</si>
  <si>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</si>
  <si>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</si>
  <si>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</si>
  <si>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</si>
  <si>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</si>
  <si>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</si>
  <si>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</si>
  <si>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</si>
  <si>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</si>
  <si>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</si>
  <si>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</si>
  <si>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</si>
  <si>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</si>
  <si>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</si>
  <si>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</si>
  <si>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</si>
  <si>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</si>
  <si>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</si>
  <si>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</si>
  <si>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</si>
  <si>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</si>
  <si>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</si>
  <si>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</si>
  <si>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</si>
  <si>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</si>
  <si>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</si>
  <si>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</si>
  <si>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</si>
  <si>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</si>
  <si>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</si>
  <si>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</si>
  <si>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</si>
  <si>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</si>
  <si>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</si>
  <si>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</si>
  <si>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</si>
  <si>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</si>
  <si>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</si>
  <si>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</si>
  <si>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</si>
  <si>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</si>
  <si>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</si>
  <si>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</si>
  <si>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</si>
  <si>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</si>
  <si>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</si>
  <si>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</si>
  <si>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</si>
  <si>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</si>
  <si>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</si>
  <si>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</si>
  <si>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</si>
  <si>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</si>
  <si>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</si>
  <si>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</si>
  <si>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</si>
  <si>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</si>
  <si>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</si>
  <si>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</si>
  <si>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</si>
  <si>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</si>
  <si>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</si>
  <si>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</si>
  <si>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</si>
  <si>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</si>
  <si>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</si>
  <si>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</si>
  <si>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</si>
  <si>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</si>
  <si>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</si>
  <si>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</si>
  <si>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</si>
  <si>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</si>
  <si>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</si>
  <si>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</si>
  <si>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</si>
  <si>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</si>
  <si>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</si>
  <si>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</si>
  <si>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</si>
  <si>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</si>
  <si>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</si>
  <si>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</si>
  <si>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</si>
  <si>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</si>
  <si>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</si>
  <si>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</si>
  <si>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</si>
  <si>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</si>
  <si>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</si>
  <si>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</si>
  <si>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</si>
  <si>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</si>
  <si>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</si>
  <si>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</si>
  <si>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</si>
  <si>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</si>
  <si>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</si>
  <si>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</si>
  <si>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</si>
  <si>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</si>
  <si>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</si>
  <si>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</si>
  <si>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</si>
  <si>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</si>
  <si>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</si>
  <si>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</si>
  <si>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</si>
  <si>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</si>
  <si>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</si>
  <si>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</si>
  <si>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</si>
  <si>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</si>
  <si>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</si>
  <si>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</si>
  <si>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</si>
  <si>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</si>
  <si>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</si>
  <si>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</si>
  <si>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</si>
  <si>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</si>
  <si>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</si>
  <si>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</si>
  <si>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</si>
  <si>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</si>
  <si>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</si>
  <si>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</si>
  <si>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</si>
  <si>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</si>
  <si>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</si>
  <si>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</si>
  <si>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</si>
  <si>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</si>
  <si>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</si>
  <si>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</si>
  <si>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</si>
  <si>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</si>
  <si>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</si>
  <si>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</si>
  <si>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</si>
  <si>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</si>
  <si>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</si>
  <si>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</si>
  <si>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</si>
  <si>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</si>
  <si>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</si>
  <si>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</si>
  <si>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</si>
  <si>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</si>
  <si>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</si>
  <si>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</si>
  <si>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</si>
  <si>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</si>
  <si>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</si>
  <si>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</si>
  <si>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</si>
  <si>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</si>
  <si>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</si>
  <si>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</si>
  <si>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</si>
  <si>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</si>
  <si>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</si>
  <si>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</si>
  <si>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</si>
  <si>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</si>
  <si>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</si>
  <si>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</si>
  <si>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</si>
  <si>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</si>
  <si>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</si>
  <si>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</si>
  <si>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</si>
  <si>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</si>
  <si>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</si>
  <si>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</si>
  <si>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</si>
  <si>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</si>
  <si>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</si>
  <si>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</si>
  <si>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</si>
  <si>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</si>
  <si>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</si>
  <si>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</si>
  <si>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</si>
  <si>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</si>
  <si>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</si>
  <si>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</si>
  <si>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</si>
  <si>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</si>
  <si>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</si>
  <si>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</si>
  <si>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</si>
  <si>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</si>
  <si>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</si>
  <si>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</si>
  <si>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</si>
  <si>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</si>
  <si>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</si>
  <si>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</si>
  <si>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</si>
  <si>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</si>
  <si>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</si>
  <si>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</si>
  <si>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</si>
  <si>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</si>
  <si>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</si>
  <si>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</si>
  <si>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</si>
  <si>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</si>
  <si>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</si>
  <si>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</si>
  <si>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</si>
  <si>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</si>
  <si>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</si>
  <si>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</si>
  <si>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</si>
  <si>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</si>
  <si>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</si>
  <si>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</si>
  <si>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</si>
  <si>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</si>
  <si>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</si>
  <si>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</si>
  <si>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</si>
  <si>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</si>
  <si>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</si>
  <si>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</si>
  <si>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</si>
  <si>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</si>
  <si>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</si>
  <si>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</si>
  <si>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</si>
  <si>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</si>
  <si>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</si>
  <si>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</si>
  <si>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</si>
  <si>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</si>
  <si>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</si>
  <si>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</si>
  <si>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</si>
  <si>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</si>
  <si>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</si>
  <si>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</si>
  <si>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</si>
  <si>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</si>
  <si>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</si>
  <si>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</si>
  <si>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</si>
  <si>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</si>
  <si>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</si>
  <si>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</si>
  <si>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</si>
  <si>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</si>
  <si>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</si>
  <si>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</si>
  <si>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</si>
  <si>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</si>
  <si>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</si>
  <si>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</si>
  <si>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</si>
  <si>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</si>
  <si>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</si>
  <si>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</si>
  <si>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</si>
  <si>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</si>
  <si>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</si>
  <si>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</si>
  <si>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</si>
  <si>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</si>
  <si>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</si>
  <si>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</si>
  <si>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</si>
  <si>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</si>
  <si>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</si>
  <si>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</si>
  <si>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</si>
  <si>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</si>
  <si>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</si>
  <si>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</si>
  <si>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</si>
  <si>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</si>
  <si>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</si>
  <si>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</si>
  <si>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</si>
  <si>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</si>
  <si>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</si>
  <si>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</si>
  <si>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</si>
  <si>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</si>
  <si>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</si>
  <si>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</si>
  <si>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</si>
  <si>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</si>
  <si>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</si>
  <si>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</si>
  <si>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</si>
  <si>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</si>
  <si>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</si>
  <si>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</si>
  <si>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</si>
  <si>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</si>
  <si>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</si>
  <si>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</si>
  <si>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</si>
  <si>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</si>
  <si>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</si>
  <si>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</si>
  <si>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</si>
  <si>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</si>
  <si>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</si>
  <si>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</si>
  <si>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</si>
  <si>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</si>
  <si>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</si>
  <si>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</si>
  <si>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</si>
  <si>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</si>
  <si>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</si>
  <si>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</si>
  <si>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</si>
  <si>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</si>
  <si>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</si>
  <si>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</si>
  <si>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</si>
  <si>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</si>
  <si>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</si>
  <si>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</si>
  <si>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</si>
  <si>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</si>
  <si>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</si>
  <si>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</si>
  <si>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</si>
  <si>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</si>
  <si>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</si>
  <si>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</si>
  <si>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</si>
  <si>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</si>
  <si>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</si>
  <si>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</si>
  <si>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</si>
  <si>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</si>
  <si>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</si>
  <si>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</si>
  <si>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</si>
  <si>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</si>
  <si>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</si>
  <si>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</si>
  <si>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</si>
  <si>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</si>
  <si>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</si>
  <si>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</si>
  <si>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</si>
  <si>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</si>
  <si>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</si>
  <si>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</si>
  <si>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</si>
  <si>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</si>
  <si>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</si>
  <si>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</si>
  <si>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</si>
  <si>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</si>
  <si>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</si>
  <si>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</si>
  <si>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</si>
  <si>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</si>
  <si>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</si>
  <si>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</si>
  <si>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</si>
  <si>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</si>
  <si>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</si>
  <si>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</si>
  <si>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</si>
  <si>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</si>
  <si>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</si>
  <si>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</si>
  <si>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</si>
  <si>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</si>
  <si>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</si>
  <si>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</si>
  <si>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</si>
  <si>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</si>
  <si>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</si>
  <si>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</si>
  <si>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</si>
  <si>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</si>
  <si>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</si>
  <si>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</si>
  <si>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</si>
  <si>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</si>
  <si>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</si>
  <si>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</si>
  <si>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</si>
  <si>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</si>
  <si>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</si>
  <si>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</si>
  <si>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</si>
  <si>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</si>
  <si>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</si>
  <si>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</si>
  <si>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</si>
  <si>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</si>
  <si>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</si>
  <si>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</si>
  <si>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</si>
  <si>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</si>
  <si>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</si>
  <si>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</si>
  <si>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</si>
  <si>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</si>
  <si>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</si>
  <si>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</si>
  <si>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</si>
  <si>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</si>
  <si>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</si>
  <si>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</si>
  <si>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</si>
  <si>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</si>
  <si>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</si>
  <si>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</si>
  <si>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</si>
  <si>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</si>
  <si>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</si>
  <si>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</si>
  <si>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</si>
  <si>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</si>
  <si>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</si>
  <si>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</si>
  <si>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</si>
  <si>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</si>
  <si>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</si>
  <si>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</si>
  <si>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</si>
  <si>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</si>
  <si>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</si>
  <si>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</si>
  <si>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</si>
  <si>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</si>
  <si>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</si>
  <si>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</si>
  <si>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</si>
  <si>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</si>
  <si>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</si>
  <si>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</si>
  <si>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</si>
  <si>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</si>
  <si>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</si>
  <si>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</si>
  <si>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</si>
  <si>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</si>
  <si>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</si>
  <si>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</si>
  <si>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</si>
  <si>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</si>
  <si>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</si>
  <si>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</si>
  <si>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</si>
  <si>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</si>
  <si>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</si>
  <si>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</si>
  <si>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</si>
  <si>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</si>
  <si>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</si>
  <si>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</si>
  <si>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</si>
  <si>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</si>
  <si>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</si>
  <si>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</si>
  <si>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</si>
  <si>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</si>
  <si>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</si>
  <si>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</si>
  <si>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</si>
  <si>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</si>
  <si>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</si>
  <si>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</si>
  <si>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</si>
  <si>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</si>
  <si>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</si>
  <si>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</si>
  <si>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</si>
  <si>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</si>
  <si>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</si>
  <si>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</si>
  <si>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</si>
  <si>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</si>
  <si>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</si>
  <si>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</si>
  <si>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</si>
  <si>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</si>
  <si>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</si>
  <si>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</si>
  <si>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</si>
  <si>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</si>
  <si>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</si>
  <si>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</si>
  <si>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</si>
  <si>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</si>
  <si>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</si>
  <si>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</si>
  <si>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</si>
  <si>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</si>
  <si>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</si>
  <si>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</si>
  <si>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</si>
  <si>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</si>
  <si>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</si>
  <si>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</si>
  <si>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</si>
  <si>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</si>
  <si>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</si>
  <si>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</si>
  <si>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</si>
  <si>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</si>
  <si>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</si>
  <si>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</si>
  <si>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</si>
  <si>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</si>
  <si>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</si>
  <si>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</si>
  <si>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</si>
  <si>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</si>
  <si>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</si>
  <si>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</si>
  <si>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</si>
  <si>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</si>
  <si>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</si>
  <si>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</si>
  <si>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</si>
  <si>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</si>
  <si>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</si>
  <si>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</si>
  <si>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</si>
  <si>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</si>
  <si>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</si>
  <si>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</si>
  <si>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</si>
  <si>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</si>
  <si>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</si>
  <si>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</si>
  <si>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</si>
  <si>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</si>
  <si>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</si>
  <si>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</si>
  <si>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</si>
  <si>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</si>
  <si>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</si>
  <si>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</si>
  <si>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</si>
  <si>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</si>
  <si>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</si>
  <si>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</si>
  <si>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</si>
  <si>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</si>
  <si>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</si>
  <si>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</si>
  <si>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</si>
  <si>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</si>
  <si>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</si>
  <si>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</si>
  <si>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</si>
  <si>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</si>
  <si>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</si>
  <si>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</si>
  <si>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</si>
  <si>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</si>
  <si>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</si>
  <si>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</si>
  <si>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</si>
  <si>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</si>
  <si>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</si>
  <si>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</si>
  <si>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</si>
  <si>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</si>
  <si>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</si>
  <si>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</si>
  <si>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</si>
  <si>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</si>
  <si>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</si>
  <si>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</si>
  <si>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</si>
  <si>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</si>
  <si>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</si>
  <si>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</si>
  <si>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</si>
  <si>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</si>
  <si>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</si>
  <si>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</si>
  <si>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</si>
  <si>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</si>
  <si>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</si>
  <si>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</si>
  <si>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</si>
  <si>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</si>
  <si>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</si>
  <si>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</si>
  <si>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</si>
  <si>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</si>
  <si>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</si>
  <si>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</si>
  <si>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</si>
  <si>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</si>
  <si>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</si>
  <si>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</si>
  <si>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</si>
  <si>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</si>
  <si>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</si>
  <si>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</si>
  <si>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</si>
  <si>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</si>
  <si>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</si>
  <si>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</si>
  <si>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</si>
  <si>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</si>
  <si>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</si>
  <si>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</si>
  <si>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</si>
  <si>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</si>
  <si>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</si>
  <si>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</si>
  <si>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</si>
  <si>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</si>
  <si>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</si>
  <si>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</si>
  <si>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</si>
  <si>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</si>
  <si>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</si>
  <si>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</si>
  <si>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</si>
  <si>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</si>
  <si>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</si>
  <si>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</si>
  <si>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</si>
  <si>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</si>
  <si>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</si>
  <si>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</si>
  <si>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</si>
  <si>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</si>
  <si>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</si>
  <si>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</si>
  <si>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</si>
  <si>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</si>
  <si>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</si>
  <si>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</si>
  <si>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</si>
  <si>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</si>
  <si>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</si>
  <si>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</si>
  <si>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</si>
  <si>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</si>
  <si>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</si>
  <si>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</si>
  <si>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</si>
  <si>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</si>
  <si>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</si>
  <si>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</si>
  <si>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</si>
  <si>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</si>
  <si>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</si>
  <si>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</si>
  <si>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</si>
  <si>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</si>
  <si>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</si>
  <si>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</si>
  <si>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</si>
  <si>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</si>
  <si>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</si>
  <si>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</si>
  <si>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</si>
  <si>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</si>
  <si>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</si>
  <si>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</si>
  <si>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</si>
  <si>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</si>
  <si>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</si>
  <si>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</si>
  <si>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</si>
  <si>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</si>
  <si>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</si>
  <si>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</si>
  <si>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</si>
  <si>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</si>
  <si>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</si>
  <si>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</si>
  <si>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</si>
  <si>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</si>
  <si>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</si>
  <si>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</si>
  <si>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</si>
  <si>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</si>
  <si>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</si>
  <si>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</si>
  <si>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</si>
  <si>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</si>
  <si>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</si>
  <si>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</si>
  <si>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</si>
  <si>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</si>
  <si>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</si>
  <si>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</si>
  <si>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</si>
  <si>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</si>
  <si>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</si>
  <si>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</si>
  <si>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</si>
  <si>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</si>
  <si>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</si>
  <si>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</si>
  <si>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</si>
  <si>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</si>
  <si>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</si>
  <si>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</si>
  <si>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</si>
  <si>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</si>
  <si>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</si>
  <si>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</si>
  <si>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</si>
  <si>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</si>
  <si>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</si>
  <si>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</si>
  <si>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</si>
  <si>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</si>
  <si>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</si>
  <si>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</si>
  <si>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</si>
  <si>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</si>
  <si>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</si>
  <si>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</si>
  <si>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</si>
  <si>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</si>
  <si>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</si>
  <si>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</si>
  <si>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</si>
  <si>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</si>
  <si>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</si>
  <si>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</si>
  <si>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</si>
  <si>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</si>
  <si>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</si>
  <si>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</si>
  <si>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</si>
  <si>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</si>
  <si>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</si>
  <si>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</si>
  <si>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</si>
  <si>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</si>
  <si>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</si>
  <si>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</si>
  <si>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</si>
  <si>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</si>
  <si>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</si>
  <si>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</si>
  <si>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</si>
  <si>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</si>
  <si>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</si>
  <si>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</si>
  <si>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</si>
  <si>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</si>
  <si>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</si>
  <si>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</si>
  <si>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</si>
  <si>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</si>
  <si>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</si>
  <si>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</si>
  <si>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</si>
  <si>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</si>
  <si>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</si>
  <si>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</si>
  <si>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</si>
  <si>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</si>
  <si>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</si>
  <si>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</si>
  <si>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</si>
  <si>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</si>
  <si>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</si>
  <si>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</si>
  <si>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</si>
  <si>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</si>
  <si>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</si>
  <si>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</si>
  <si>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</si>
  <si>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</si>
  <si>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</si>
  <si>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</si>
  <si>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</si>
  <si>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</si>
  <si>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</si>
  <si>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</si>
  <si>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</si>
  <si>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</si>
  <si>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</si>
  <si>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</si>
  <si>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</si>
  <si>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</si>
  <si>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</si>
  <si>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</si>
  <si>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</si>
  <si>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</si>
  <si>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</si>
  <si>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</si>
  <si>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</si>
  <si>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</si>
  <si>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</si>
  <si>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</si>
  <si>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</si>
  <si>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</si>
  <si>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</si>
  <si>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</si>
  <si>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</si>
  <si>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</si>
  <si>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</si>
  <si>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</si>
  <si>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</si>
  <si>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</si>
  <si>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</si>
  <si>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</si>
  <si>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</si>
  <si>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</si>
  <si>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</si>
  <si>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</si>
  <si>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</si>
  <si>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</si>
  <si>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</si>
  <si>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</si>
  <si>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</si>
  <si>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</si>
  <si>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</si>
  <si>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</si>
  <si>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</si>
  <si>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</si>
  <si>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</si>
  <si>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</si>
  <si>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</si>
  <si>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</si>
  <si>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</si>
  <si>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</si>
  <si>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</si>
  <si>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</si>
  <si>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</si>
  <si>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</si>
  <si>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</si>
  <si>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</si>
  <si>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</si>
  <si>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</si>
  <si>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</si>
  <si>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</si>
  <si>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</si>
  <si>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</si>
  <si>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</si>
  <si>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</si>
  <si>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</si>
  <si>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</si>
  <si>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</si>
  <si>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</si>
  <si>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</si>
  <si>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</si>
  <si>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</si>
  <si>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</si>
  <si>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</si>
  <si>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</si>
  <si>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</si>
  <si>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</si>
  <si>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</si>
  <si>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</si>
  <si>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</si>
  <si>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</si>
  <si>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</si>
  <si>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</si>
  <si>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</si>
  <si>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</si>
  <si>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</si>
  <si>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</si>
  <si>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</si>
  <si>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</si>
  <si>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</si>
  <si>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</si>
  <si>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</si>
  <si>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</si>
  <si>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</si>
  <si>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</si>
  <si>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</si>
  <si>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</si>
  <si>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</si>
  <si>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</si>
  <si>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</si>
  <si>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</si>
  <si>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</si>
  <si>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</si>
  <si>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</si>
  <si>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</si>
  <si>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</si>
  <si>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</si>
  <si>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</si>
  <si>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</si>
  <si>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</si>
  <si>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</si>
  <si>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</si>
  <si>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</si>
  <si>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</si>
  <si>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</si>
  <si>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</si>
  <si>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</si>
  <si>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</si>
  <si>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</si>
  <si>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</si>
  <si>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</si>
  <si>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</si>
  <si>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</si>
  <si>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</si>
  <si>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</si>
  <si>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</si>
  <si>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</si>
  <si>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</si>
  <si>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</si>
  <si>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</si>
  <si>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</si>
  <si>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</si>
  <si>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</si>
  <si>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</si>
  <si>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</si>
  <si>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</si>
  <si>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</si>
  <si>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</si>
  <si>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</si>
  <si>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</si>
  <si>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</si>
  <si>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</si>
  <si>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</si>
  <si>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</si>
  <si>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</si>
  <si>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</si>
  <si>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</si>
  <si>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</si>
  <si>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</si>
  <si>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</si>
  <si>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</si>
  <si>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</si>
  <si>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</si>
  <si>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</si>
  <si>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</si>
  <si>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</si>
  <si>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</si>
  <si>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</si>
  <si>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</si>
  <si>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</si>
  <si>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</si>
  <si>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</si>
  <si>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</si>
  <si>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</si>
  <si>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</si>
  <si>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</si>
  <si>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</si>
  <si>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</si>
  <si>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</si>
  <si>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</si>
  <si>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</si>
  <si>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</si>
  <si>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</si>
  <si>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</si>
  <si>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</si>
  <si>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</si>
  <si>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</si>
  <si>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</si>
  <si>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</si>
  <si>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</si>
  <si>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</si>
  <si>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</si>
  <si>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</si>
  <si>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</si>
  <si>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</si>
  <si>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</si>
  <si>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</si>
  <si>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</si>
  <si>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</si>
  <si>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</si>
  <si>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</si>
  <si>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</si>
  <si>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</si>
  <si>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</si>
  <si>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</si>
  <si>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</si>
  <si>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</si>
  <si>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</si>
  <si>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</si>
  <si>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</si>
  <si>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</si>
  <si>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</si>
  <si>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</si>
  <si>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</si>
  <si>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</si>
  <si>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</si>
  <si>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</si>
  <si>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</si>
  <si>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</si>
  <si>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</si>
  <si>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</si>
  <si>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</si>
  <si>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</si>
  <si>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</si>
  <si>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</si>
  <si>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</si>
  <si>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</si>
  <si>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</si>
  <si>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</si>
  <si>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</si>
  <si>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</si>
  <si>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</si>
  <si>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</si>
  <si>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</si>
  <si>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</si>
  <si>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</si>
  <si>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</si>
  <si>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</si>
  <si>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</si>
  <si>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</si>
  <si>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</si>
  <si>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</si>
  <si>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</si>
  <si>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</si>
  <si>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</si>
  <si>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</si>
  <si>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</si>
  <si>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</si>
  <si>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</si>
  <si>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</si>
  <si>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</si>
  <si>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</si>
  <si>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</si>
  <si>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</si>
  <si>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</si>
  <si>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</si>
  <si>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</si>
  <si>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</si>
  <si>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</si>
  <si>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</si>
  <si>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</si>
  <si>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</si>
  <si>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</si>
  <si>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</si>
  <si>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</si>
  <si>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</si>
  <si>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</si>
  <si>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</si>
  <si>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</si>
  <si>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</si>
  <si>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</si>
  <si>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</si>
  <si>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</si>
  <si>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</si>
  <si>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</si>
  <si>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</si>
  <si>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</si>
  <si>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</si>
  <si>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</si>
  <si>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</si>
  <si>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</si>
  <si>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</si>
  <si>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</si>
  <si>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</si>
  <si>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</si>
  <si>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</si>
  <si>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</si>
  <si>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</si>
  <si>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</si>
  <si>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</si>
  <si>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</si>
  <si>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</si>
  <si>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</si>
  <si>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</si>
  <si>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</si>
  <si>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</si>
  <si>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</si>
  <si>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</si>
  <si>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</si>
  <si>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</si>
  <si>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</si>
  <si>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</si>
  <si>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</si>
  <si>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</si>
  <si>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</si>
  <si>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</si>
  <si>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</si>
  <si>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</si>
  <si>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</si>
  <si>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</si>
  <si>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</si>
  <si>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</si>
  <si>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</si>
  <si>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</si>
  <si>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</si>
  <si>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</si>
  <si>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</si>
  <si>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</si>
  <si>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</si>
  <si>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</si>
  <si>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</si>
  <si>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</si>
  <si>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</si>
  <si>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</si>
  <si>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</si>
  <si>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</si>
  <si>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</si>
  <si>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</si>
  <si>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</si>
  <si>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</si>
  <si>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</si>
  <si>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</si>
  <si>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</si>
  <si>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</si>
  <si>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</si>
  <si>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</si>
  <si>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</si>
  <si>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</si>
  <si>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</si>
  <si>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</si>
  <si>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</si>
  <si>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</si>
  <si>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</si>
  <si>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</si>
  <si>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</si>
  <si>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</si>
  <si>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</si>
  <si>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</si>
  <si>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</si>
  <si>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</si>
  <si>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</si>
  <si>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</si>
  <si>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</si>
  <si>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</si>
  <si>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</si>
  <si>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</si>
  <si>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</si>
  <si>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</si>
  <si>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</si>
  <si>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</si>
  <si>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</si>
  <si>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</si>
  <si>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</si>
  <si>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</si>
  <si>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</si>
  <si>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</si>
  <si>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</si>
  <si>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</si>
  <si>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</si>
  <si>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</si>
  <si>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</si>
  <si>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</si>
  <si>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</si>
  <si>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</si>
  <si>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</si>
  <si>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</si>
  <si>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</si>
  <si>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</si>
  <si>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</si>
  <si>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</si>
  <si>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</si>
  <si>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</si>
  <si>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</si>
  <si>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</si>
  <si>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</si>
  <si>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</si>
  <si>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</si>
  <si>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</si>
  <si>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</si>
  <si>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</si>
  <si>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</si>
  <si>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</si>
  <si>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</si>
  <si>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</si>
  <si>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</si>
  <si>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</si>
  <si>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</si>
  <si>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</si>
  <si>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</si>
  <si>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</si>
  <si>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</si>
  <si>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</si>
  <si>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</si>
  <si>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</si>
  <si>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</si>
  <si>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</si>
  <si>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</si>
  <si>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</si>
  <si>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</si>
  <si>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</si>
  <si>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</si>
  <si>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</si>
  <si>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</si>
  <si>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</si>
  <si>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</si>
  <si>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</si>
  <si>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</si>
  <si>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</si>
  <si>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</si>
  <si>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</si>
  <si>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</si>
  <si>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</si>
  <si>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</si>
  <si>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</si>
  <si>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</si>
  <si>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</si>
  <si>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</si>
  <si>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</si>
  <si>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</si>
  <si>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</si>
  <si>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</si>
  <si>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</si>
  <si>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</si>
  <si>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</si>
  <si>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</si>
  <si>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</si>
  <si>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</si>
  <si>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</si>
  <si>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</si>
  <si>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</si>
  <si>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</si>
  <si>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</si>
  <si>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</si>
  <si>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</si>
  <si>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</si>
  <si>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</si>
  <si>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</si>
  <si>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</si>
  <si>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</si>
  <si>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</si>
  <si>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</si>
  <si>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</si>
  <si>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</si>
  <si>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</si>
  <si>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</si>
  <si>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</si>
  <si>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</si>
  <si>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</si>
  <si>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</si>
  <si>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</si>
  <si>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</si>
  <si>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</si>
  <si>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</si>
  <si>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</si>
  <si>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</si>
  <si>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</si>
  <si>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</si>
  <si>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</si>
  <si>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</si>
  <si>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</si>
  <si>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</si>
  <si>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</si>
  <si>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</si>
  <si>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</si>
  <si>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</si>
  <si>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</si>
  <si>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</si>
  <si>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</si>
  <si>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</si>
  <si>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</si>
  <si>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</si>
  <si>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</si>
  <si>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</si>
  <si>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</si>
  <si>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</si>
  <si>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</si>
  <si>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</si>
  <si>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</si>
  <si>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</si>
  <si>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</si>
  <si>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</si>
  <si>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</si>
  <si>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</si>
  <si>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</si>
  <si>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</si>
  <si>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</si>
  <si>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</si>
  <si>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</si>
  <si>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</si>
  <si>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</si>
  <si>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</si>
  <si>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</si>
  <si>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</si>
  <si>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</si>
  <si>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</si>
  <si>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</si>
  <si>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</si>
  <si>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</si>
  <si>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</si>
  <si>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</si>
  <si>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</si>
  <si>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</si>
  <si>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</si>
  <si>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</si>
  <si>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</si>
  <si>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</si>
  <si>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</si>
  <si>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</si>
  <si>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</si>
  <si>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</si>
  <si>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</si>
  <si>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</si>
  <si>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</si>
  <si>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</si>
  <si>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</si>
  <si>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</si>
  <si>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</si>
  <si>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</si>
  <si>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</si>
  <si>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</si>
  <si>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</si>
  <si>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</si>
  <si>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</si>
  <si>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</si>
  <si>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</si>
  <si>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</si>
  <si>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</si>
  <si>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</si>
  <si>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</si>
  <si>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</si>
  <si>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</si>
  <si>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</si>
  <si>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</si>
  <si>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</si>
  <si>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</si>
  <si>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</si>
  <si>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</si>
  <si>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</si>
  <si>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</si>
  <si>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</si>
  <si>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</si>
  <si>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</si>
  <si>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</si>
  <si>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</si>
  <si>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</si>
  <si>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</si>
  <si>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</si>
  <si>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</si>
  <si>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</si>
  <si>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</si>
  <si>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</si>
  <si>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</si>
  <si>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</si>
  <si>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</si>
  <si>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</si>
  <si>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</si>
  <si>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</si>
  <si>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</si>
  <si>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</si>
  <si>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</si>
  <si>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</si>
  <si>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</si>
  <si>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</si>
  <si>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</si>
  <si>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</si>
  <si>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</si>
  <si>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</si>
  <si>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</si>
  <si>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</si>
  <si>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</si>
  <si>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</si>
  <si>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</si>
  <si>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</si>
  <si>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</si>
  <si>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</si>
  <si>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</si>
  <si>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</si>
  <si>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</si>
  <si>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</si>
  <si>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</si>
  <si>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</si>
  <si>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</si>
  <si>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</si>
  <si>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</si>
  <si>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</si>
  <si>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</si>
  <si>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</si>
  <si>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</si>
  <si>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</si>
  <si>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</si>
  <si>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</si>
  <si>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</si>
  <si>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</si>
  <si>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</si>
  <si>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</si>
  <si>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</si>
  <si>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</si>
  <si>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</si>
  <si>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</si>
  <si>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</si>
  <si>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</si>
  <si>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</si>
  <si>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</si>
  <si>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</si>
  <si>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</si>
  <si>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</si>
  <si>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</si>
  <si>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</si>
  <si>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</si>
  <si>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</si>
  <si>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</si>
  <si>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</si>
  <si>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</si>
  <si>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</si>
  <si>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</si>
  <si>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</si>
  <si>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</si>
  <si>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</si>
  <si>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</si>
  <si>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</si>
  <si>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</si>
  <si>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</si>
  <si>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</si>
  <si>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</si>
  <si>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</si>
  <si>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</si>
  <si>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</si>
  <si>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</si>
  <si>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</si>
  <si>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</si>
  <si>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</si>
  <si>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</si>
  <si>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</si>
  <si>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</si>
  <si>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</si>
  <si>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</si>
  <si>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</si>
  <si>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</si>
  <si>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</si>
  <si>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</si>
  <si>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</si>
  <si>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</si>
  <si>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</si>
  <si>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</si>
  <si>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</si>
  <si>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</si>
  <si>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</si>
  <si>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</si>
  <si>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</si>
  <si>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</si>
  <si>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</si>
  <si>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</si>
  <si>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</si>
  <si>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</si>
  <si>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</si>
  <si>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</si>
  <si>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</si>
  <si>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</si>
  <si>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</si>
  <si>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</si>
  <si>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</si>
  <si>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</si>
  <si>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</si>
  <si>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</si>
  <si>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</si>
  <si>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</si>
  <si>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</si>
  <si>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</si>
  <si>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</si>
  <si>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</si>
  <si>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</si>
  <si>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</si>
  <si>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</si>
  <si>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</si>
  <si>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</si>
  <si>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</si>
  <si>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</si>
  <si>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</si>
  <si>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</si>
  <si>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</si>
  <si>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</si>
  <si>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</si>
  <si>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</si>
  <si>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</si>
  <si>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</si>
  <si>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</si>
  <si>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</si>
  <si>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</si>
  <si>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</si>
  <si>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</si>
  <si>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</si>
  <si>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</si>
  <si>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</si>
  <si>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</si>
  <si>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</si>
  <si>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</si>
  <si>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</si>
  <si>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</si>
  <si>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</si>
  <si>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</si>
  <si>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</si>
  <si>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</si>
  <si>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</si>
  <si>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</si>
  <si>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</si>
  <si>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</si>
  <si>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</si>
  <si>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</si>
  <si>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</si>
  <si>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</si>
  <si>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</si>
  <si>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</si>
  <si>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</si>
  <si>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</si>
  <si>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</si>
  <si>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</si>
  <si>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</si>
  <si>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</si>
  <si>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</si>
  <si>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</si>
  <si>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</si>
  <si>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</si>
  <si>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</si>
  <si>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</si>
  <si>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</si>
  <si>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</si>
  <si>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</si>
  <si>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</si>
  <si>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</si>
  <si>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</si>
  <si>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</si>
  <si>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</si>
  <si>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</si>
  <si>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</si>
  <si>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</si>
  <si>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</si>
  <si>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</si>
  <si>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</si>
  <si>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</si>
  <si>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</si>
  <si>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</si>
  <si>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</si>
  <si>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</si>
  <si>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</si>
  <si>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</si>
  <si>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</si>
  <si>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</si>
  <si>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</si>
  <si>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</si>
  <si>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</si>
  <si>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</si>
  <si>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</si>
  <si>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</si>
  <si>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</si>
  <si>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</si>
  <si>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</si>
  <si>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</si>
  <si>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</si>
  <si>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</si>
  <si>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</si>
  <si>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</si>
  <si>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</si>
  <si>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</si>
  <si>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</si>
  <si>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</si>
  <si>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</si>
  <si>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</si>
  <si>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</si>
  <si>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</si>
  <si>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</si>
  <si>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</si>
  <si>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</si>
  <si>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</si>
  <si>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</si>
  <si>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</si>
  <si>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</si>
  <si>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</si>
  <si>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</si>
  <si>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</si>
  <si>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</si>
  <si>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</si>
  <si>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</si>
  <si>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</si>
  <si>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</si>
  <si>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</si>
  <si>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</si>
  <si>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</si>
  <si>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</si>
  <si>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</si>
  <si>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</si>
  <si>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</si>
  <si>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</si>
  <si>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</si>
  <si>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</si>
  <si>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</si>
  <si>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</si>
  <si>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</si>
  <si>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</si>
  <si>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</si>
  <si>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</si>
  <si>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</si>
  <si>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</si>
  <si>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</si>
  <si>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</si>
  <si>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</si>
  <si>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</si>
  <si>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</si>
  <si>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</si>
  <si>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</si>
  <si>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</si>
  <si>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</si>
  <si>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</si>
  <si>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</si>
  <si>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</si>
  <si>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</si>
  <si>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</si>
  <si>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</si>
  <si>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</si>
  <si>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</si>
  <si>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</si>
  <si>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</si>
  <si>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</si>
  <si>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</si>
  <si>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</si>
  <si>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</si>
  <si>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</si>
  <si>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</si>
  <si>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</si>
  <si>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</si>
  <si>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</si>
  <si>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</si>
  <si>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</si>
  <si>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</si>
  <si>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</si>
  <si>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</si>
  <si>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</si>
  <si>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</si>
  <si>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</si>
  <si>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</si>
  <si>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</si>
  <si>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</si>
  <si>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</si>
  <si>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</si>
  <si>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</si>
  <si>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</si>
  <si>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</si>
  <si>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</si>
  <si>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</si>
  <si>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</si>
  <si>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</si>
  <si>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</si>
  <si>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</si>
  <si>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</si>
  <si>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</si>
  <si>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</si>
  <si>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</si>
  <si>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</si>
  <si>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</si>
  <si>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</si>
  <si>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</si>
  <si>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</si>
  <si>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</si>
  <si>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</si>
  <si>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</si>
  <si>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</si>
  <si>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</si>
  <si>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</si>
  <si>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</si>
  <si>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</si>
  <si>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</si>
  <si>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</si>
  <si>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</si>
  <si>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</si>
  <si>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</si>
  <si>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</si>
  <si>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</si>
  <si>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</si>
  <si>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</si>
  <si>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</si>
  <si>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</si>
  <si>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</si>
  <si>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</si>
  <si>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</si>
  <si>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</si>
  <si>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</si>
  <si>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</si>
  <si>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</si>
  <si>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</si>
  <si>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</si>
  <si>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</si>
  <si>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</si>
  <si>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</si>
  <si>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</si>
  <si>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</si>
  <si>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</si>
  <si>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</si>
  <si>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</si>
  <si>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</si>
  <si>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</si>
  <si>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</si>
  <si>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</si>
  <si>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</si>
  <si>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</si>
  <si>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</si>
  <si>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</si>
  <si>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</si>
  <si>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</si>
  <si>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</si>
  <si>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</si>
  <si>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</si>
  <si>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</si>
  <si>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</si>
  <si>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</si>
  <si>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</si>
  <si>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</si>
  <si>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</si>
  <si>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</si>
  <si>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</si>
  <si>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</si>
  <si>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</si>
  <si>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</si>
  <si>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</si>
  <si>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</si>
  <si>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</si>
  <si>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</si>
  <si>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</si>
  <si>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</si>
  <si>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</si>
  <si>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</si>
  <si>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</si>
  <si>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</si>
  <si>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</si>
  <si>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</si>
  <si>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</si>
  <si>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</si>
  <si>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</si>
  <si>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</si>
  <si>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</si>
  <si>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</si>
  <si>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</si>
  <si>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</si>
  <si>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</si>
  <si>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</si>
  <si>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</si>
  <si>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</si>
  <si>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</si>
  <si>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</si>
  <si>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</si>
  <si>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</si>
  <si>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</si>
  <si>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</si>
  <si>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</si>
  <si>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</si>
  <si>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</si>
  <si>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</si>
  <si>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</si>
  <si>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</si>
  <si>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</si>
  <si>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</si>
  <si>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</si>
  <si>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</si>
  <si>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</si>
  <si>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</si>
  <si>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</si>
  <si>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</si>
  <si>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</si>
  <si>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</si>
  <si>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</si>
  <si>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</si>
  <si>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</si>
  <si>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</si>
  <si>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</si>
  <si>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</si>
  <si>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</si>
  <si>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</si>
  <si>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</si>
  <si>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</si>
  <si>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</si>
  <si>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</si>
  <si>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</si>
  <si>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</si>
  <si>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</si>
  <si>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</si>
  <si>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</si>
  <si>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</si>
  <si>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</si>
  <si>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</si>
  <si>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</si>
  <si>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</si>
  <si>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</si>
  <si>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</si>
  <si>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</si>
  <si>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</si>
  <si>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</si>
  <si>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</si>
  <si>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</si>
  <si>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</si>
  <si>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</si>
  <si>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</si>
  <si>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</si>
  <si>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</si>
  <si>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</si>
  <si>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</si>
  <si>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</si>
  <si>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</si>
  <si>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</si>
  <si>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</si>
  <si>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</si>
  <si>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</si>
  <si>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</si>
  <si>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</si>
  <si>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</si>
  <si>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</si>
  <si>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</si>
  <si>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</si>
  <si>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</si>
  <si>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</si>
  <si>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</si>
  <si>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</si>
  <si>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</si>
  <si>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</si>
  <si>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</si>
  <si>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</si>
  <si>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</si>
  <si>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</si>
  <si>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</si>
  <si>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</si>
  <si>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</si>
  <si>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</si>
  <si>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</si>
  <si>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</si>
  <si>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</si>
  <si>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</si>
  <si>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</si>
  <si>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</si>
  <si>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</si>
  <si>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</si>
  <si>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</si>
  <si>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</si>
  <si>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</si>
  <si>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</si>
  <si>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</si>
  <si>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</si>
  <si>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</si>
  <si>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</si>
  <si>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</si>
  <si>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</si>
  <si>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</si>
  <si>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</si>
  <si>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</si>
  <si>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</si>
  <si>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</si>
  <si>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</si>
  <si>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</si>
  <si>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</si>
  <si>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</si>
  <si>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</si>
  <si>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</si>
  <si>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</si>
  <si>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</si>
  <si>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</si>
  <si>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</si>
  <si>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</si>
  <si>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</si>
  <si>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</si>
  <si>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</si>
  <si>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</si>
  <si>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</si>
  <si>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</si>
  <si>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</si>
  <si>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</si>
  <si>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</si>
  <si>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</si>
  <si>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</si>
  <si>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</si>
  <si>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</si>
  <si>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</si>
  <si>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</si>
  <si>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</si>
  <si>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</si>
  <si>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</si>
  <si>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</si>
  <si>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</si>
  <si>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</si>
  <si>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</si>
  <si>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</si>
  <si>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</si>
  <si>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</si>
  <si>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</si>
  <si>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</si>
  <si>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</si>
  <si>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</si>
  <si>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</si>
  <si>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</si>
  <si>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</si>
  <si>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</si>
  <si>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</si>
  <si>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</si>
  <si>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</si>
  <si>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</si>
  <si>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</si>
  <si>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</si>
  <si>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</si>
  <si>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</si>
  <si>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</si>
  <si>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</si>
  <si>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</si>
  <si>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</si>
  <si>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</si>
  <si>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</si>
  <si>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</si>
  <si>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</si>
  <si>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</si>
  <si>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</si>
  <si>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</si>
  <si>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</si>
  <si>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</si>
  <si>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</si>
  <si>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</si>
  <si>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</si>
  <si>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</si>
  <si>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</si>
  <si>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</si>
  <si>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</si>
  <si>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</si>
  <si>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</si>
  <si>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</si>
  <si>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</si>
  <si>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</si>
  <si>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</si>
  <si>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</si>
  <si>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</si>
  <si>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</si>
  <si>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</si>
  <si>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</si>
  <si>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</si>
  <si>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</si>
  <si>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</si>
  <si>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</si>
  <si>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</si>
  <si>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</si>
  <si>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</si>
  <si>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</si>
  <si>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</si>
  <si>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</si>
  <si>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</si>
  <si>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</si>
  <si>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</si>
  <si>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</si>
  <si>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</si>
  <si>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</si>
  <si>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</si>
  <si>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</si>
  <si>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</si>
  <si>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</si>
  <si>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</si>
  <si>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</si>
  <si>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</si>
  <si>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</si>
  <si>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</si>
  <si>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</si>
  <si>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</si>
  <si>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</si>
  <si>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</si>
  <si>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</si>
  <si>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</si>
  <si>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</si>
  <si>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</si>
  <si>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</si>
  <si>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</si>
  <si>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</si>
  <si>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</si>
  <si>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</si>
  <si>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</si>
  <si>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</si>
  <si>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</si>
  <si>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</si>
  <si>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</si>
  <si>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</si>
  <si>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</si>
  <si>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</si>
  <si>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</si>
  <si>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</si>
  <si>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</si>
  <si>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</si>
  <si>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</si>
  <si>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</si>
  <si>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</si>
  <si>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</si>
  <si>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</si>
  <si>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</si>
  <si>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</si>
  <si>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</si>
  <si>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</si>
  <si>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</si>
  <si>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</si>
  <si>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</si>
  <si>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</si>
  <si>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</si>
  <si>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</si>
  <si>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</si>
  <si>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</si>
  <si>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</si>
  <si>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</si>
  <si>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</si>
  <si>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</si>
  <si>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</si>
  <si>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</si>
  <si>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</si>
  <si>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</si>
  <si>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</si>
  <si>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</si>
  <si>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</si>
  <si>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</si>
  <si>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</si>
  <si>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</si>
  <si>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</si>
  <si>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</si>
  <si>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</si>
  <si>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</si>
  <si>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</si>
  <si>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</si>
  <si>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</si>
  <si>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</si>
  <si>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</si>
  <si>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</si>
  <si>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</si>
  <si>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</si>
  <si>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</si>
  <si>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</si>
  <si>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</si>
  <si>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</si>
  <si>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</si>
  <si>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</si>
  <si>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</si>
  <si>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</si>
  <si>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</si>
  <si>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</si>
  <si>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</si>
  <si>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</si>
  <si>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</si>
  <si>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</si>
  <si>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</si>
  <si>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</si>
  <si>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</si>
  <si>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</si>
  <si>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</si>
  <si>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</si>
  <si>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</si>
  <si>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</si>
  <si>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</si>
  <si>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</si>
  <si>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</si>
  <si>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</si>
  <si>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</si>
  <si>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</si>
  <si>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</si>
  <si>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</si>
  <si>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</si>
  <si>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</si>
  <si>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</si>
  <si>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</si>
  <si>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</si>
  <si>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</si>
  <si>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</si>
  <si>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</si>
  <si>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</si>
  <si>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</si>
  <si>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</si>
  <si>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</si>
  <si>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</si>
  <si>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</si>
  <si>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</si>
  <si>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</si>
  <si>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</si>
  <si>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</si>
  <si>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</si>
  <si>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</si>
  <si>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</si>
  <si>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</si>
  <si>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</si>
  <si>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</si>
  <si>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</si>
  <si>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</si>
  <si>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</si>
  <si>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</si>
  <si>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</si>
  <si>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</si>
  <si>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</si>
  <si>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</si>
  <si>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</si>
  <si>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</si>
  <si>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</si>
  <si>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</si>
  <si>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</si>
  <si>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</si>
  <si>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</si>
  <si>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</si>
  <si>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</si>
  <si>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</si>
  <si>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</si>
  <si>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</si>
  <si>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</si>
  <si>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</si>
  <si>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</si>
  <si>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</si>
  <si>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</si>
  <si>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</si>
  <si>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</si>
  <si>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</si>
  <si>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</si>
  <si>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</si>
  <si>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</si>
  <si>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</si>
  <si>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</si>
  <si>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</si>
  <si>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</si>
  <si>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</si>
  <si>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</si>
  <si>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</si>
  <si>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</si>
  <si>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</si>
  <si>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</si>
  <si>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</si>
  <si>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</si>
  <si>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</si>
  <si>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</si>
  <si>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</si>
  <si>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</si>
  <si>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</si>
  <si>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</si>
  <si>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</si>
  <si>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</si>
  <si>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</si>
  <si>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</si>
  <si>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</si>
  <si>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</si>
  <si>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</si>
  <si>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</si>
  <si>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</si>
  <si>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</si>
  <si>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</si>
  <si>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</si>
  <si>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</si>
  <si>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</si>
  <si>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</si>
  <si>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</si>
  <si>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</si>
  <si>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</si>
  <si>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</si>
  <si>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</si>
  <si>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</si>
  <si>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</si>
  <si>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</si>
  <si>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</si>
  <si>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</si>
  <si>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</si>
  <si>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</si>
  <si>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</si>
  <si>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</si>
  <si>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</si>
  <si>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</si>
  <si>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</si>
  <si>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</si>
  <si>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</si>
  <si>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</si>
  <si>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</si>
  <si>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</si>
  <si>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</si>
  <si>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</si>
  <si>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</si>
  <si>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</si>
  <si>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</si>
  <si>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</si>
  <si>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</si>
  <si>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</si>
  <si>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</si>
  <si>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</si>
  <si>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</si>
  <si>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</si>
  <si>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</si>
  <si>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</si>
  <si>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</si>
  <si>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</si>
  <si>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</si>
  <si>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</si>
  <si>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</si>
  <si>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</si>
  <si>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</si>
  <si>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</si>
  <si>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</si>
  <si>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</si>
  <si>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</si>
  <si>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</si>
  <si>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</si>
  <si>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</si>
  <si>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</si>
  <si>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</si>
  <si>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</si>
  <si>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</si>
  <si>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</si>
  <si>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</si>
  <si>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</si>
  <si>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</si>
  <si>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</si>
  <si>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</si>
  <si>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</si>
  <si>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</si>
  <si>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</si>
  <si>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</si>
  <si>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</si>
  <si>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</si>
  <si>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</si>
  <si>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</si>
  <si>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</si>
  <si>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</si>
  <si>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</si>
  <si>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</si>
  <si>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</si>
  <si>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</si>
  <si>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</si>
  <si>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</si>
  <si>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</si>
  <si>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</si>
  <si>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</si>
  <si>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</si>
  <si>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</si>
  <si>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</si>
  <si>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</si>
  <si>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</si>
  <si>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</si>
  <si>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</si>
  <si>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</si>
  <si>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</si>
  <si>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</si>
  <si>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</si>
  <si>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</si>
  <si>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</si>
  <si>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</si>
  <si>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</si>
  <si>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</si>
  <si>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</si>
  <si>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</si>
  <si>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</si>
  <si>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</si>
  <si>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</si>
  <si>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</si>
  <si>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</si>
  <si>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</si>
  <si>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</si>
  <si>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</si>
  <si>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</si>
  <si>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</si>
  <si>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</si>
  <si>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</si>
  <si>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</si>
  <si>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</si>
  <si>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</si>
  <si>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</si>
  <si>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</si>
  <si>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</si>
  <si>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</si>
  <si>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</si>
  <si>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</si>
  <si>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</si>
  <si>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</si>
  <si>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</si>
  <si>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</si>
  <si>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</si>
  <si>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</si>
  <si>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</si>
  <si>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</si>
  <si>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</si>
  <si>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</si>
  <si>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</si>
  <si>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</si>
  <si>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</si>
  <si>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</si>
  <si>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</si>
  <si>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</si>
  <si>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</si>
  <si>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</si>
  <si>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</si>
  <si>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</si>
  <si>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</si>
  <si>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</si>
  <si>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</si>
  <si>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</si>
  <si>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</si>
  <si>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</si>
  <si>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</si>
  <si>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</si>
  <si>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</si>
  <si>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</si>
  <si>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</si>
  <si>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</si>
  <si>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</si>
  <si>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</si>
  <si>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</si>
  <si>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</si>
  <si>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</si>
  <si>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</si>
  <si>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</si>
  <si>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</si>
  <si>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</si>
  <si>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</si>
  <si>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</si>
  <si>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</si>
  <si>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</si>
  <si>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</si>
  <si>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</si>
  <si>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</si>
  <si>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</si>
  <si>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</si>
  <si>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</si>
  <si>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</si>
  <si>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</si>
  <si>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</si>
  <si>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</si>
  <si>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</si>
  <si>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</si>
  <si>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</si>
  <si>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</si>
  <si>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</si>
  <si>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</si>
  <si>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</si>
  <si>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</si>
  <si>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</si>
  <si>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</si>
  <si>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</si>
  <si>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</si>
  <si>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</si>
  <si>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</si>
  <si>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</si>
  <si>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</si>
  <si>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</si>
  <si>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</si>
  <si>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</si>
  <si>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</si>
  <si>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</si>
  <si>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</si>
  <si>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</si>
  <si>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</si>
  <si>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</si>
  <si>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</si>
  <si>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</si>
  <si>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</si>
  <si>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</si>
  <si>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</si>
  <si>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</si>
  <si>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</si>
  <si>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</si>
  <si>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</si>
  <si>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</si>
  <si>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</si>
  <si>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</si>
  <si>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</si>
  <si>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</si>
  <si>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</si>
  <si>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</si>
  <si>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</si>
  <si>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</si>
  <si>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</si>
  <si>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</si>
  <si>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</si>
  <si>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</si>
  <si>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</si>
  <si>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</si>
  <si>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</si>
  <si>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</si>
  <si>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</si>
  <si>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</si>
  <si>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</si>
  <si>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</si>
  <si>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</si>
  <si>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</si>
  <si>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</si>
  <si>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</si>
  <si>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</si>
  <si>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</si>
  <si>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</si>
  <si>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</si>
  <si>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</si>
  <si>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</si>
  <si>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</si>
  <si>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</si>
  <si>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</si>
  <si>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</si>
  <si>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</si>
  <si>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</si>
  <si>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</si>
  <si>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</si>
  <si>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</si>
  <si>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</si>
  <si>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</si>
  <si>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</si>
  <si>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</si>
  <si>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</si>
  <si>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</si>
  <si>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</si>
  <si>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</si>
  <si>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</si>
  <si>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</si>
  <si>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</si>
  <si>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</si>
  <si>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</si>
  <si>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</si>
  <si>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</si>
  <si>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</si>
  <si>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</si>
  <si>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</si>
  <si>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</si>
  <si>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</si>
  <si>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</si>
  <si>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</si>
  <si>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</si>
  <si>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</si>
  <si>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</si>
  <si>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</si>
  <si>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</si>
  <si>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</si>
  <si>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</si>
  <si>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</si>
  <si>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</si>
  <si>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</si>
  <si>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</si>
  <si>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</si>
  <si>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</si>
  <si>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</si>
  <si>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</si>
  <si>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</si>
  <si>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</si>
  <si>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</si>
  <si>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</si>
  <si>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</si>
  <si>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</si>
  <si>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</si>
  <si>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</si>
  <si>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</si>
  <si>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</si>
  <si>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</si>
  <si>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</si>
  <si>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</si>
  <si>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</si>
  <si>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</si>
  <si>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</si>
  <si>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</si>
  <si>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</si>
  <si>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</si>
  <si>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</si>
  <si>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</si>
  <si>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</si>
  <si>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</si>
  <si>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</si>
  <si>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</si>
  <si>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</si>
  <si>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</si>
  <si>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</si>
  <si>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</si>
  <si>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</si>
  <si>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</si>
  <si>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</si>
  <si>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</si>
  <si>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</si>
  <si>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</si>
  <si>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</si>
  <si>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</si>
  <si>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</si>
  <si>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</si>
  <si>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</si>
  <si>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</si>
  <si>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</si>
  <si>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</si>
  <si>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</si>
  <si>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</si>
  <si>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</si>
  <si>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</si>
  <si>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</si>
  <si>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</si>
  <si>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</si>
  <si>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</si>
  <si>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</si>
  <si>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</si>
  <si>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</si>
  <si>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</si>
  <si>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</si>
  <si>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</si>
  <si>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</si>
  <si>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</si>
  <si>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</si>
  <si>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</si>
  <si>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</si>
  <si>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</si>
  <si>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</si>
  <si>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</si>
  <si>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</si>
  <si>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</si>
  <si>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</si>
  <si>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</si>
  <si>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</si>
  <si>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</si>
  <si>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</si>
  <si>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</si>
  <si>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</si>
  <si>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</si>
  <si>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</si>
  <si>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</si>
  <si>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</si>
  <si>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</si>
  <si>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</si>
  <si>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</si>
  <si>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</si>
  <si>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</si>
  <si>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</si>
  <si>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</si>
  <si>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</si>
  <si>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</si>
  <si>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</si>
  <si>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</si>
  <si>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</si>
  <si>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</si>
  <si>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</si>
  <si>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</si>
  <si>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</si>
  <si>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</si>
  <si>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</si>
  <si>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</si>
  <si>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</si>
  <si>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</si>
  <si>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</si>
  <si>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</si>
  <si>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</si>
  <si>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</si>
  <si>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</si>
  <si>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</si>
  <si>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</si>
  <si>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</si>
  <si>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</si>
  <si>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</si>
  <si>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</si>
  <si>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</si>
  <si>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</si>
  <si>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</si>
  <si>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</si>
  <si>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</si>
  <si>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</si>
  <si>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</si>
  <si>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</si>
  <si>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</si>
  <si>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</si>
  <si>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</si>
  <si>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</si>
  <si>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</si>
  <si>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</si>
  <si>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</si>
  <si>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</si>
  <si>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</si>
  <si>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</si>
  <si>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</si>
  <si>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</si>
  <si>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</si>
  <si>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</si>
  <si>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</si>
  <si>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</si>
  <si>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</si>
  <si>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</si>
  <si>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</si>
  <si>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</si>
  <si>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</si>
  <si>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</si>
  <si>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</si>
  <si>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</si>
  <si>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</si>
  <si>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</si>
  <si>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</si>
  <si>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</si>
  <si>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</si>
  <si>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</si>
  <si>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</si>
  <si>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</si>
  <si>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</si>
  <si>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</si>
  <si>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</si>
  <si>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</si>
  <si>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</si>
  <si>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</si>
  <si>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</si>
  <si>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</si>
  <si>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</si>
  <si>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</si>
  <si>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</si>
  <si>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</si>
  <si>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</si>
  <si>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</si>
  <si>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</si>
  <si>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</si>
  <si>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</si>
  <si>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</si>
  <si>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</si>
  <si>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</si>
  <si>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</si>
  <si>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</si>
  <si>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</si>
  <si>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</si>
  <si>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</si>
  <si>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</si>
  <si>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</si>
  <si>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</si>
  <si>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</si>
  <si>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</si>
  <si>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</si>
  <si>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</si>
  <si>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</si>
  <si>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</si>
  <si>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</si>
  <si>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</si>
  <si>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</si>
  <si>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</si>
  <si>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</si>
  <si>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</si>
  <si>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</si>
  <si>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</si>
  <si>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</si>
  <si>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</si>
  <si>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</si>
  <si>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</si>
  <si>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</si>
  <si>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</si>
  <si>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</si>
  <si>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</si>
  <si>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</si>
  <si>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</si>
  <si>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</si>
  <si>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</si>
  <si>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</si>
  <si>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</si>
  <si>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</si>
  <si>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</si>
  <si>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</si>
  <si>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</si>
  <si>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</si>
  <si>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</si>
  <si>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</si>
  <si>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</si>
  <si>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</si>
  <si>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</si>
  <si>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</si>
  <si>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</si>
  <si>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</si>
  <si>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</si>
  <si>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</si>
  <si>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</si>
  <si>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</si>
  <si>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</si>
  <si>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</si>
  <si>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</si>
  <si>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</si>
  <si>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</si>
  <si>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</si>
  <si>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</si>
  <si>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</si>
  <si>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</si>
  <si>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</si>
  <si>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</si>
  <si>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</si>
  <si>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</si>
  <si>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</si>
  <si>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</si>
  <si>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</si>
  <si>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</si>
  <si>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</si>
  <si>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</si>
  <si>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</si>
  <si>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</si>
  <si>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</si>
  <si>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</si>
  <si>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</si>
  <si>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</si>
  <si>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</si>
  <si>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</si>
  <si>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</si>
  <si>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</si>
  <si>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</si>
  <si>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</si>
  <si>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</si>
  <si>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</si>
  <si>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</si>
  <si>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</si>
  <si>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</si>
  <si>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</si>
  <si>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</si>
  <si>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</si>
  <si>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</si>
  <si>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</si>
  <si>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</si>
  <si>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</si>
  <si>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</si>
  <si>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</si>
  <si>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</si>
  <si>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</si>
  <si>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</si>
  <si>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</si>
  <si>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</si>
  <si>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</si>
  <si>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</si>
  <si>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</si>
  <si>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</si>
  <si>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</si>
  <si>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</si>
  <si>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</si>
  <si>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</si>
  <si>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</si>
  <si>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</si>
  <si>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</si>
  <si>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</si>
  <si>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</si>
  <si>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</si>
  <si>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</si>
  <si>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</si>
  <si>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</si>
  <si>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</si>
  <si>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</si>
  <si>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</si>
  <si>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</si>
  <si>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</si>
  <si>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</si>
  <si>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</si>
  <si>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</si>
  <si>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</si>
  <si>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</si>
  <si>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</si>
  <si>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</si>
  <si>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</si>
  <si>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</si>
  <si>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</si>
  <si>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</si>
  <si>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</si>
  <si>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</si>
  <si>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</si>
  <si>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</si>
  <si>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</si>
  <si>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</si>
  <si>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</si>
  <si>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</si>
  <si>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</si>
  <si>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</si>
  <si>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</si>
  <si>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</si>
  <si>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</si>
  <si>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</si>
  <si>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</si>
  <si>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</si>
  <si>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</si>
  <si>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</si>
  <si>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</si>
  <si>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</si>
  <si>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</si>
  <si>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</si>
  <si>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</si>
  <si>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</si>
  <si>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</si>
  <si>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</si>
  <si>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</si>
  <si>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</si>
  <si>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</si>
  <si>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</si>
  <si>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</si>
  <si>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</si>
  <si>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</si>
  <si>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</si>
  <si>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</si>
  <si>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</si>
  <si>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</si>
  <si>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</si>
  <si>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</si>
  <si>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</si>
  <si>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</si>
  <si>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</si>
  <si>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</si>
  <si>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</si>
  <si>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</si>
  <si>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</si>
  <si>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</si>
  <si>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</si>
  <si>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</si>
  <si>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</si>
  <si>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</si>
  <si>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</si>
  <si>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</si>
  <si>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</si>
  <si>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</si>
  <si>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</si>
  <si>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</si>
  <si>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</si>
  <si>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</si>
  <si>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</si>
  <si>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</si>
  <si>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</si>
  <si>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</si>
  <si>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</si>
  <si>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</si>
  <si>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</si>
  <si>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</si>
  <si>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</si>
  <si>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</si>
  <si>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</si>
  <si>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</si>
  <si>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</si>
  <si>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</si>
  <si>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</si>
  <si>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</si>
  <si>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</si>
  <si>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</si>
  <si>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</si>
  <si>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</si>
  <si>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</si>
  <si>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</si>
  <si>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</si>
  <si>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</si>
  <si>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</si>
  <si>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</si>
  <si>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</si>
  <si>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</si>
  <si>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</si>
  <si>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</si>
  <si>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</si>
  <si>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</si>
  <si>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</si>
  <si>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</si>
  <si>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</si>
  <si>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</si>
  <si>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</si>
  <si>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</si>
  <si>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</si>
  <si>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</si>
  <si>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</si>
  <si>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</si>
  <si>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</si>
  <si>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</si>
  <si>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</si>
  <si>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</si>
  <si>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</si>
  <si>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</si>
  <si>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</si>
  <si>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</si>
  <si>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</si>
  <si>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</si>
  <si>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</si>
  <si>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</si>
  <si>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</si>
  <si>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</si>
  <si>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</si>
  <si>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</si>
  <si>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</si>
  <si>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</si>
  <si>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</si>
  <si>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</si>
  <si>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</si>
  <si>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</si>
  <si>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</si>
  <si>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</si>
  <si>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</si>
  <si>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</si>
  <si>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</si>
  <si>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</si>
  <si>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</si>
  <si>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</si>
  <si>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</si>
  <si>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</si>
  <si>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</si>
  <si>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</si>
  <si>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</si>
  <si>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</si>
  <si>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</si>
  <si>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</si>
  <si>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</si>
  <si>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</si>
  <si>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</si>
  <si>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</si>
  <si>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</si>
  <si>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</si>
  <si>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</si>
  <si>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</si>
  <si>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</si>
  <si>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</si>
  <si>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</si>
  <si>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</si>
  <si>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</si>
  <si>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</si>
  <si>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</si>
  <si>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</si>
  <si>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</si>
  <si>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</si>
  <si>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</si>
  <si>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</si>
  <si>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</si>
  <si>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</si>
  <si>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</si>
  <si>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</si>
  <si>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</si>
  <si>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</si>
  <si>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</si>
  <si>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</si>
  <si>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</si>
  <si>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</si>
  <si>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</si>
  <si>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</si>
  <si>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</si>
  <si>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</si>
  <si>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</si>
  <si>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</si>
  <si>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</si>
  <si>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</si>
  <si>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</si>
  <si>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</si>
  <si>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</si>
  <si>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</si>
  <si>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</si>
  <si>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</si>
  <si>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</si>
  <si>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</si>
  <si>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</si>
  <si>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</si>
  <si>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</si>
  <si>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</si>
  <si>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</si>
  <si>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</si>
  <si>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</si>
  <si>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</si>
  <si>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</si>
  <si>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</si>
  <si>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</si>
  <si>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</si>
  <si>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</si>
  <si>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</si>
  <si>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</si>
  <si>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</si>
  <si>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</si>
  <si>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</si>
  <si>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</si>
  <si>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</si>
  <si>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</si>
  <si>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</si>
  <si>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</si>
  <si>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</si>
  <si>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</si>
  <si>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</si>
  <si>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</si>
  <si>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</si>
  <si>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</si>
  <si>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</si>
  <si>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</si>
  <si>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</si>
  <si>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</si>
  <si>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</si>
  <si>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</si>
  <si>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</si>
  <si>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</si>
  <si>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</si>
  <si>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</si>
  <si>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</si>
  <si>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</si>
  <si>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</si>
  <si>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</si>
  <si>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</si>
  <si>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</si>
  <si>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</si>
  <si>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</si>
  <si>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</si>
  <si>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</si>
  <si>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</si>
  <si>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</si>
  <si>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</si>
  <si>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</si>
  <si>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</si>
  <si>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</si>
  <si>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</si>
  <si>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</si>
  <si>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</si>
  <si>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</si>
  <si>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</si>
  <si>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</si>
  <si>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</si>
  <si>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</si>
  <si>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</si>
  <si>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</si>
  <si>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</si>
  <si>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</si>
  <si>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</si>
  <si>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</si>
  <si>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</si>
  <si>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</si>
  <si>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</si>
  <si>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</si>
  <si>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</si>
  <si>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</si>
  <si>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</si>
  <si>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</si>
  <si>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</si>
  <si>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</si>
  <si>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</si>
  <si>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</si>
  <si>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</si>
  <si>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</si>
  <si>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</si>
  <si>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</si>
  <si>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</si>
  <si>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</si>
  <si>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</si>
  <si>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</si>
  <si>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</si>
  <si>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</si>
  <si>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</si>
  <si>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</si>
  <si>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</si>
  <si>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</si>
  <si>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</si>
  <si>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</si>
  <si>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</si>
  <si>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</si>
  <si>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</si>
  <si>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</si>
  <si>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</si>
  <si>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</si>
  <si>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</si>
  <si>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</si>
  <si>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</si>
  <si>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</si>
  <si>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</si>
  <si>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</si>
  <si>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</si>
  <si>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</si>
  <si>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</si>
  <si>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</si>
  <si>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</si>
  <si>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</si>
  <si>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</si>
  <si>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</si>
  <si>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</si>
  <si>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</si>
  <si>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</si>
  <si>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</si>
  <si>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</si>
  <si>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</si>
  <si>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</si>
  <si>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</si>
  <si>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</si>
  <si>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</si>
  <si>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</si>
  <si>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</si>
  <si>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</si>
  <si>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</si>
  <si>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</si>
  <si>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</si>
  <si>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</si>
  <si>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</si>
  <si>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</si>
  <si>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</si>
  <si>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</si>
  <si>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</si>
  <si>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</si>
  <si>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</si>
  <si>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</si>
  <si>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</si>
  <si>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</si>
  <si>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</si>
  <si>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</si>
  <si>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</si>
  <si>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</si>
  <si>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</si>
  <si>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</si>
  <si>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</si>
  <si>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</si>
  <si>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</si>
  <si>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</si>
  <si>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</si>
  <si>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</si>
  <si>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</si>
  <si>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</si>
  <si>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</si>
  <si>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</si>
  <si>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</si>
  <si>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</si>
  <si>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</si>
  <si>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</si>
  <si>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</si>
  <si>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</si>
  <si>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</si>
  <si>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</si>
  <si>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</si>
  <si>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</si>
  <si>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</si>
  <si>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</si>
  <si>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</si>
  <si>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</si>
  <si>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</si>
  <si>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</si>
  <si>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</si>
  <si>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</si>
  <si>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</si>
  <si>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</si>
  <si>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</si>
  <si>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</si>
  <si>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</si>
  <si>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</si>
  <si>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</si>
  <si>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</si>
  <si>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</si>
  <si>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</si>
  <si>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</si>
  <si>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</si>
  <si>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</si>
  <si>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</si>
  <si>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</si>
  <si>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</si>
  <si>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</si>
  <si>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</si>
  <si>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</si>
  <si>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</si>
  <si>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</si>
  <si>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</si>
  <si>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</si>
  <si>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</si>
  <si>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</si>
  <si>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</si>
  <si>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</si>
  <si>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</si>
  <si>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</si>
  <si>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</si>
  <si>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</si>
  <si>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</si>
  <si>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</si>
  <si>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</si>
  <si>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</si>
  <si>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</si>
  <si>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</si>
  <si>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</si>
  <si>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</si>
  <si>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</si>
  <si>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</si>
  <si>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</si>
  <si>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</si>
  <si>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</si>
  <si>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</si>
  <si>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</si>
  <si>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</si>
  <si>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</si>
  <si>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</si>
  <si>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</si>
  <si>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</si>
  <si>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</si>
  <si>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</si>
  <si>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</si>
  <si>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</si>
  <si>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</si>
  <si>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</si>
  <si>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</si>
  <si>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</si>
  <si>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</si>
  <si>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</si>
  <si>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</si>
  <si>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</si>
  <si>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</si>
  <si>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</si>
  <si>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</si>
  <si>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</si>
  <si>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</si>
  <si>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</si>
  <si>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</si>
  <si>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</si>
  <si>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</si>
  <si>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</si>
  <si>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</si>
  <si>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</si>
  <si>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</si>
  <si>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</si>
  <si>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</si>
  <si>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</si>
  <si>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</si>
  <si>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</si>
  <si>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</si>
  <si>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</si>
  <si>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</si>
  <si>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</si>
  <si>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</si>
  <si>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</si>
  <si>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</si>
  <si>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</si>
  <si>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</si>
  <si>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</si>
  <si>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</si>
  <si>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</si>
  <si>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</si>
  <si>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</si>
  <si>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</si>
  <si>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</si>
  <si>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</si>
  <si>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</si>
  <si>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</si>
  <si>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</si>
  <si>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</si>
  <si>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</si>
  <si>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</si>
  <si>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</si>
  <si>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</si>
  <si>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</si>
  <si>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</si>
  <si>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</si>
  <si>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</si>
  <si>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</si>
  <si>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</si>
  <si>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</si>
  <si>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</si>
  <si>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</si>
  <si>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</si>
  <si>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</si>
  <si>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</si>
  <si>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</si>
  <si>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</si>
  <si>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</si>
  <si>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</si>
  <si>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</si>
  <si>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</si>
  <si>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</si>
  <si>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</si>
  <si>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</si>
  <si>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</si>
  <si>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</si>
  <si>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</si>
  <si>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</si>
  <si>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</si>
  <si>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</si>
  <si>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</si>
  <si>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</si>
  <si>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</si>
  <si>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</si>
  <si>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</si>
  <si>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</si>
  <si>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</si>
  <si>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</si>
  <si>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</si>
  <si>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</si>
  <si>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</si>
  <si>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</si>
  <si>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</si>
  <si>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</si>
  <si>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</si>
  <si>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</si>
  <si>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</si>
  <si>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</si>
  <si>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</si>
  <si>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</si>
  <si>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</si>
  <si>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</si>
  <si>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</si>
  <si>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</si>
  <si>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</si>
  <si>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</si>
  <si>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</si>
  <si>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</si>
  <si>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</si>
  <si>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</si>
  <si>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</si>
  <si>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</si>
  <si>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</si>
  <si>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</si>
  <si>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</si>
  <si>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</si>
  <si>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</si>
  <si>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</si>
  <si>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</si>
  <si>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</si>
  <si>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</si>
  <si>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</si>
  <si>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</si>
  <si>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</si>
  <si>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</si>
  <si>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</si>
  <si>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</si>
  <si>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</si>
  <si>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</si>
  <si>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</si>
  <si>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</si>
  <si>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</si>
  <si>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</si>
  <si>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</si>
  <si>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</si>
  <si>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</si>
  <si>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</si>
  <si>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</si>
  <si>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</si>
  <si>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</si>
  <si>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</si>
  <si>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</si>
  <si>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</si>
  <si>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</si>
  <si>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</si>
  <si>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</si>
  <si>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</si>
  <si>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</si>
  <si>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</si>
  <si>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</si>
  <si>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</si>
  <si>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</si>
  <si>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</si>
  <si>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</si>
  <si>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</si>
  <si>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</si>
  <si>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</si>
  <si>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</si>
  <si>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</si>
  <si>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</si>
  <si>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</si>
  <si>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</si>
  <si>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</si>
  <si>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</si>
  <si>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</si>
  <si>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</si>
  <si>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</si>
  <si>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</si>
  <si>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</si>
  <si>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</si>
  <si>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</si>
  <si>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</si>
  <si>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</si>
  <si>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</si>
  <si>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</si>
  <si>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</si>
  <si>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</si>
  <si>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</si>
  <si>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</si>
  <si>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</si>
  <si>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</si>
  <si>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</si>
  <si>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</si>
  <si>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</si>
  <si>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</si>
  <si>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</si>
  <si>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</si>
  <si>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</si>
  <si>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</si>
  <si>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</si>
  <si>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</si>
  <si>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</si>
  <si>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</si>
  <si>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</si>
  <si>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</si>
  <si>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</si>
  <si>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</si>
  <si>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</si>
  <si>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</si>
  <si>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</si>
  <si>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</si>
  <si>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</si>
  <si>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</si>
  <si>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</si>
  <si>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</si>
  <si>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</si>
  <si>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</si>
  <si>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</si>
  <si>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</si>
  <si>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</si>
  <si>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</si>
  <si>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</si>
  <si>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</si>
  <si>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</si>
  <si>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</si>
  <si>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</si>
  <si>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</si>
  <si>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</si>
  <si>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</si>
  <si>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</si>
  <si>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</si>
  <si>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</si>
  <si>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</si>
  <si>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</si>
  <si>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</si>
  <si>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</si>
  <si>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</si>
  <si>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</si>
  <si>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</si>
  <si>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</si>
  <si>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</si>
  <si>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</si>
  <si>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</si>
  <si>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</si>
  <si>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</si>
  <si>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</si>
  <si>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</si>
  <si>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</si>
  <si>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</si>
  <si>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</si>
  <si>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</si>
  <si>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</si>
  <si>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</si>
  <si>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</si>
  <si>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</si>
  <si>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</si>
  <si>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</si>
  <si>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</si>
  <si>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</si>
  <si>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</si>
  <si>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</si>
  <si>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</si>
  <si>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</si>
  <si>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</si>
  <si>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</si>
  <si>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</si>
  <si>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</si>
  <si>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</si>
  <si>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</si>
  <si>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</si>
  <si>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</si>
  <si>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</si>
  <si>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</si>
  <si>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</si>
  <si>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</si>
  <si>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</si>
  <si>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</si>
  <si>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</si>
  <si>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</si>
  <si>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</si>
  <si>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</si>
  <si>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</si>
  <si>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</si>
  <si>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</si>
  <si>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</si>
  <si>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</si>
  <si>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</si>
  <si>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</si>
  <si>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</si>
  <si>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</si>
  <si>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</si>
  <si>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</si>
  <si>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</si>
  <si>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</si>
  <si>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</si>
  <si>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</si>
  <si>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</si>
  <si>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</si>
  <si>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</si>
  <si>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</si>
  <si>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</si>
  <si>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</si>
  <si>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</si>
  <si>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</si>
  <si>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</si>
  <si>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</si>
  <si>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</si>
  <si>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</si>
  <si>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</si>
  <si>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</si>
  <si>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</si>
  <si>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</si>
  <si>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</si>
  <si>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</si>
  <si>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</si>
  <si>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</si>
  <si>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</si>
  <si>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</si>
  <si>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</si>
  <si>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</si>
  <si>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</si>
  <si>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</si>
  <si>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</si>
  <si>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</si>
  <si>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</si>
  <si>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</si>
  <si>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</si>
  <si>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</si>
  <si>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</si>
  <si>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</si>
  <si>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</si>
  <si>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</si>
  <si>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</si>
  <si>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</si>
  <si>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</si>
  <si>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</si>
  <si>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</si>
  <si>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</si>
  <si>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</si>
  <si>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</si>
  <si>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</si>
  <si>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</si>
  <si>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</si>
  <si>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</si>
  <si>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</si>
  <si>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</si>
  <si>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</si>
  <si>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</si>
  <si>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</si>
  <si>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</si>
  <si>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</si>
  <si>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</si>
  <si>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</si>
  <si>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</si>
  <si>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</si>
  <si>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</si>
  <si>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</si>
  <si>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</si>
  <si>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</si>
  <si>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</si>
  <si>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</si>
  <si>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</si>
  <si>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</si>
  <si>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</si>
  <si>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</si>
  <si>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</si>
  <si>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</si>
  <si>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</si>
  <si>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</si>
  <si>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</si>
  <si>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</si>
  <si>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</si>
  <si>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</si>
  <si>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</si>
  <si>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</si>
  <si>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</si>
  <si>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</si>
  <si>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</si>
  <si>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</si>
  <si>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</si>
  <si>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</si>
  <si>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</si>
  <si>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</si>
  <si>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</si>
  <si>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</si>
  <si>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</si>
  <si>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</si>
  <si>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</si>
  <si>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</si>
  <si>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</si>
  <si>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</si>
  <si>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</si>
  <si>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</si>
  <si>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</si>
  <si>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</si>
  <si>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</si>
  <si>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</si>
  <si>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</si>
  <si>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</si>
  <si>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</si>
  <si>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</si>
  <si>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</si>
  <si>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</si>
  <si>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</si>
  <si>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</si>
  <si>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</si>
  <si>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</si>
  <si>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</si>
  <si>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</si>
  <si>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</si>
  <si>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</si>
  <si>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</si>
  <si>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</si>
  <si>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</si>
  <si>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</si>
  <si>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</si>
  <si>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</si>
  <si>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</si>
  <si>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</si>
  <si>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</si>
  <si>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</si>
  <si>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</si>
  <si>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</si>
  <si>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</si>
  <si>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</si>
  <si>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</si>
  <si>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</si>
  <si>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</si>
  <si>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</si>
  <si>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</si>
  <si>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</si>
  <si>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</si>
  <si>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</si>
  <si>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</si>
  <si>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</si>
  <si>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</si>
  <si>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</si>
  <si>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</si>
  <si>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</si>
  <si>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</si>
  <si>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</si>
  <si>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</si>
  <si>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</si>
  <si>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</si>
  <si>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</si>
  <si>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</si>
  <si>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</si>
  <si>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</si>
  <si>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</si>
  <si>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</si>
  <si>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</si>
  <si>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</si>
  <si>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</si>
  <si>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</si>
  <si>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</si>
  <si>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</si>
  <si>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</si>
  <si>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</si>
  <si>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</si>
  <si>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</si>
  <si>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</si>
  <si>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</si>
  <si>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</si>
  <si>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</si>
  <si>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</si>
  <si>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</si>
  <si>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</si>
  <si>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</si>
  <si>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</si>
  <si>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</si>
  <si>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</si>
  <si>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</si>
  <si>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</si>
  <si>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</si>
  <si>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</si>
  <si>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</si>
  <si>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</si>
  <si>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</si>
  <si>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</si>
  <si>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</si>
  <si>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</si>
  <si>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</si>
  <si>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</si>
  <si>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</si>
  <si>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</si>
  <si>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</si>
  <si>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</si>
  <si>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</si>
  <si>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</si>
  <si>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</si>
  <si>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</si>
  <si>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</si>
  <si>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</si>
  <si>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</si>
  <si>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</si>
  <si>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</si>
  <si>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</si>
  <si>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</si>
  <si>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</si>
  <si>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</si>
  <si>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</si>
  <si>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</si>
  <si>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</si>
  <si>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</si>
  <si>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</si>
  <si>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</si>
  <si>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</si>
  <si>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</si>
  <si>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</si>
  <si>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</si>
  <si>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</si>
  <si>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</si>
  <si>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</si>
  <si>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</si>
  <si>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</si>
  <si>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</si>
  <si>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</si>
  <si>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</si>
  <si>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</si>
  <si>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</si>
  <si>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</si>
  <si>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</si>
  <si>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</si>
  <si>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</si>
  <si>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</si>
  <si>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</si>
  <si>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</si>
  <si>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</si>
  <si>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</si>
  <si>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</si>
  <si>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</si>
  <si>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</si>
  <si>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</si>
  <si>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</si>
  <si>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</si>
  <si>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</si>
  <si>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</si>
  <si>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</si>
  <si>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</si>
  <si>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</si>
  <si>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</si>
  <si>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</si>
  <si>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</si>
  <si>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</si>
  <si>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</si>
  <si>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</si>
  <si>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</si>
  <si>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</si>
  <si>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</si>
  <si>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</si>
  <si>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</si>
  <si>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</si>
  <si>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</si>
  <si>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</si>
  <si>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</si>
  <si>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</si>
  <si>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</si>
  <si>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</si>
  <si>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</si>
  <si>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</si>
  <si>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</si>
  <si>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</si>
  <si>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</si>
  <si>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</si>
  <si>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</si>
  <si>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</si>
  <si>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</si>
  <si>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</si>
  <si>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</si>
  <si>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</si>
  <si>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</si>
  <si>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</si>
  <si>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</si>
  <si>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</si>
  <si>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</si>
  <si>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</si>
  <si>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</si>
  <si>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</si>
  <si>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</si>
  <si>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</si>
  <si>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PCM-20251109-00001940</t>
  </si>
  <si>
    <t xml:space="preserve">access night issue as located at USF area and team will check at morning  </t>
  </si>
  <si>
    <t>PCM-20251110-00000065</t>
  </si>
  <si>
    <t>Emergency</t>
  </si>
  <si>
    <t>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</si>
  <si>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</si>
  <si>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</si>
  <si>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</si>
  <si>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</si>
  <si>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</si>
  <si>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</si>
  <si>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</si>
  <si>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</si>
  <si>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PCM-20251110-00000057</t>
  </si>
  <si>
    <t xml:space="preserve">EM team at site checking </t>
  </si>
  <si>
    <t>PCM-20251109-00001535</t>
  </si>
  <si>
    <t>Site again down at 2025-11-09 18:39:21 / Site located inside soudah park access issue // Team tried to grant access for alsouda , but its closed , tomorrow at 8:00 am he will be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</si>
</sst>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10" fillId="8" borderId="8" xfId="0" applyFont="1" applyFill="1" applyBorder="1" applyAlignment="1">
      <alignment horizontal="center" vertical="center"/>
    </xf>
    <xf numFmtId="0" fontId="10" fillId="8" borderId="8" xfId="0" applyNumberFormat="1"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8" fillId="12" borderId="8" xfId="0" applyNumberFormat="1" applyFont="1" applyFill="1" applyBorder="1" applyAlignment="1">
      <alignment horizontal="center" vertical="center"/>
    </xf>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4" dataDxfId="173" headerRowBorderDxfId="171" tableBorderDxfId="172" totalsRowBorderDxfId="170">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9" totalsRowShown="0" headerRowDxfId="48" dataDxfId="47" headerRowBorderDxfId="45" tableBorderDxfId="46" totalsRowBorderDxfId="44">
  <autoFilter ref="A1:L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7" totalsRowShown="0" headerRowDxfId="31" dataDxfId="30" headerRowBorderDxfId="28" tableBorderDxfId="29">
  <autoFilter ref="A1:L25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4" totalsRowShown="0" headerRowDxfId="15" dataDxfId="14" headerRowBorderDxfId="12" tableBorderDxfId="13">
  <autoFilter ref="A1:L17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6" ca="1" si="0">IFERROR(NOW()-F2,"")</f>
        <v>308.10295868055255</v>
      </c>
      <c r="H2" s="76">
        <v>45662.943402777775</v>
      </c>
      <c r="I2" s="59" t="str">
        <f>IFERROR(VLOOKUP(D2,DB!A:F,6,0),"")</f>
        <v>Generator-SG</v>
      </c>
      <c r="J2" s="59" t="str">
        <f>IFERROR(VLOOKUP(D2,DB!A:G,7,0),"")</f>
        <v>Dead</v>
      </c>
      <c r="K2" s="67" t="s">
        <v>39022</v>
      </c>
      <c r="L2" s="65" t="str">
        <f>IFERROR(VLOOKUP(D2,DB!A:I,9,0),"")</f>
        <v>Latis</v>
      </c>
    </row>
    <row r="3" spans="1:15" ht="21.75" customHeight="1">
      <c r="A3" s="108"/>
      <c r="B3" s="109" t="str">
        <f>IFERROR(VLOOKUP(D3,DB!A:K,11,0),"")</f>
        <v/>
      </c>
      <c r="C3" s="109"/>
      <c r="D3" s="109"/>
      <c r="E3" s="110"/>
      <c r="F3" s="111"/>
      <c r="G3" s="112">
        <f t="shared" ca="1" si="0"/>
        <v>45971.051384606479</v>
      </c>
      <c r="H3" s="111"/>
      <c r="I3" s="109" t="str">
        <f>IFERROR(VLOOKUP(D3,DB!A:F,6,0),"")</f>
        <v/>
      </c>
      <c r="J3" s="109" t="str">
        <f>IFERROR(VLOOKUP(D3,DB!A:G,7,0),"")</f>
        <v/>
      </c>
      <c r="K3" s="113"/>
      <c r="L3" s="114" t="str">
        <f>IFERROR(VLOOKUP(D3,DB!A:I,9,0),"")</f>
        <v/>
      </c>
    </row>
    <row r="4" spans="1:15" ht="23.25" customHeight="1">
      <c r="A4" s="108"/>
      <c r="B4" s="109" t="str">
        <f>IFERROR(VLOOKUP(D4,DB!A:K,11,0),"")</f>
        <v/>
      </c>
      <c r="C4" s="109"/>
      <c r="D4" s="109"/>
      <c r="E4" s="110"/>
      <c r="F4" s="111"/>
      <c r="G4" s="112">
        <f t="shared" ca="1" si="0"/>
        <v>45971.051384606479</v>
      </c>
      <c r="H4" s="111"/>
      <c r="I4" s="109" t="str">
        <f>IFERROR(VLOOKUP(D4,DB!A:F,6,0),"")</f>
        <v/>
      </c>
      <c r="J4" s="109" t="str">
        <f>IFERROR(VLOOKUP(D4,DB!A:G,7,0),"")</f>
        <v/>
      </c>
      <c r="K4" s="113"/>
      <c r="L4" s="114" t="str">
        <f>IFERROR(VLOOKUP(D4,DB!A:I,9,0),"")</f>
        <v/>
      </c>
    </row>
    <row r="5" spans="1:15" ht="21" customHeight="1">
      <c r="A5" s="108"/>
      <c r="B5" s="109" t="str">
        <f>IFERROR(VLOOKUP(D5,DB!A:K,11,0),"")</f>
        <v/>
      </c>
      <c r="C5" s="109"/>
      <c r="D5" s="109"/>
      <c r="E5" s="110"/>
      <c r="F5" s="111"/>
      <c r="G5" s="112">
        <f t="shared" ca="1" si="0"/>
        <v>45971.051384606479</v>
      </c>
      <c r="H5" s="111"/>
      <c r="I5" s="109" t="str">
        <f>IFERROR(VLOOKUP(D5,DB!A:F,6,0),"")</f>
        <v/>
      </c>
      <c r="J5" s="109" t="str">
        <f>IFERROR(VLOOKUP(D5,DB!A:G,7,0),"")</f>
        <v/>
      </c>
      <c r="K5" s="113"/>
      <c r="L5" s="114" t="str">
        <f>IFERROR(VLOOKUP(D5,DB!A:I,9,0),"")</f>
        <v/>
      </c>
    </row>
    <row r="6" spans="1:15" ht="21" customHeight="1">
      <c r="A6" s="108"/>
      <c r="B6" s="109" t="str">
        <f>IFERROR(VLOOKUP(D6,DB!A:K,11,0),"")</f>
        <v/>
      </c>
      <c r="C6" s="109"/>
      <c r="D6" s="109"/>
      <c r="E6" s="110"/>
      <c r="F6" s="111"/>
      <c r="G6" s="112">
        <f t="shared" ca="1" si="0"/>
        <v>45971.051384606479</v>
      </c>
      <c r="H6" s="111"/>
      <c r="I6" s="109" t="str">
        <f>IFERROR(VLOOKUP(D6,DB!A:F,6,0),"")</f>
        <v/>
      </c>
      <c r="J6" s="109" t="str">
        <f>IFERROR(VLOOKUP(D6,DB!A:G,7,0),"")</f>
        <v/>
      </c>
      <c r="K6" s="113"/>
      <c r="L6" s="114" t="str">
        <f>IFERROR(VLOOKUP(D6,DB!A:I,9,0),"")</f>
        <v/>
      </c>
    </row>
    <row r="7" spans="1:15" ht="22.5" customHeight="1">
      <c r="A7" s="108"/>
      <c r="B7" s="109" t="str">
        <f>IFERROR(VLOOKUP(D7,DB!A:K,11,0),"")</f>
        <v/>
      </c>
      <c r="C7" s="109"/>
      <c r="D7" s="109"/>
      <c r="E7" s="110"/>
      <c r="F7" s="111"/>
      <c r="G7" s="112">
        <f t="shared" ca="1" si="0"/>
        <v>45971.051384606479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45971.051384606479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45971.051384606479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45971.051384606479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45971.051384606479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45971.051384606479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45971.051384606479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45971.051384606479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45971.051384606479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45971.051384606479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ref="G17:G48" ca="1" si="1">IFERROR(NOW()-F17,"")</f>
        <v>45971.051384606479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45971.051384606479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45971.051384606479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45971.051384606479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45971.051384606479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45971.051384606479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45971.051384606479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45971.051384606479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45971.051384606479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45971.051384606479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45971.051384606479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45971.051384606479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45971.051384606479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45971.051384606479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45971.051384606479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45971.051384606479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45971.051384606479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45971.051384606479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45971.051384606479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45971.051384606479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45971.051384606479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45971.051384606479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45971.051384606479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45971.051384606479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45971.051384606479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45971.051384606479</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45971.051384606479</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45971.051384606479</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45971.051384606479</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45971.051384606479</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45971.051384606479</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45971.051384606479</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ref="G49:G80" ca="1" si="2">IFERROR(NOW()-F49,"")</f>
        <v>45971.051384606479</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45971.051384606479</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45971.051384606479</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45971.051384606479</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45971.051384606479</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45971.051384606479</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45971.051384606479</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45971.051384606479</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45971.051384606479</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45971.051384606479</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45971.051384606479</v>
      </c>
      <c r="H59" s="111"/>
      <c r="I59" s="109" t="str">
        <f>IFERROR(VLOOKUP(D59,DB!A:F,6,0),"")</f>
        <v/>
      </c>
      <c r="J59" s="109" t="str">
        <f>IFERROR(VLOOKUP(D59,DB!A:G,7,0),"")</f>
        <v/>
      </c>
      <c r="K59" s="113"/>
      <c r="L59" s="114" t="str">
        <f>IFERROR(VLOOKUP(D59,DB!A:I,9,0),"")</f>
        <v/>
      </c>
    </row>
    <row r="60" spans="1:12" ht="15" customHeight="1">
      <c r="A60" s="117"/>
      <c r="B60" s="118" t="str">
        <f>IFERROR(VLOOKUP(D60,DB!A:K,11,0),"")</f>
        <v/>
      </c>
      <c r="C60" s="118"/>
      <c r="D60" s="118"/>
      <c r="E60" s="119"/>
      <c r="F60" s="120"/>
      <c r="G60" s="121">
        <f t="shared" ca="1" si="2"/>
        <v>45971.051384606479</v>
      </c>
      <c r="H60" s="120"/>
      <c r="I60" s="118" t="str">
        <f>IFERROR(VLOOKUP(D60,DB!A:F,6,0),"")</f>
        <v/>
      </c>
      <c r="J60" s="118" t="str">
        <f>IFERROR(VLOOKUP(D60,DB!A:G,7,0),"")</f>
        <v/>
      </c>
      <c r="K60" s="122"/>
      <c r="L60" s="123" t="str">
        <f>IFERROR(VLOOKUP(D60,DB!A:I,9,0),"")</f>
        <v/>
      </c>
    </row>
  </sheetData>
  <customSheetViews>
    <customSheetView guid="{F6042A99-DD27-4453-835D-0834D95730CC}" filter="1" showAutoFilter="1">
      <pageMargins left="0" right="0" top="0" bottom="0" header="0" footer="0"/>
      <autoFilter ref="B1:M1" xr:uid="{AA9C6934-F9EE-4723-BC1C-1079AFC01188}"/>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146.05154664351721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45971.051384606479</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45971.051384606479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45971.051384606479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45971.051384606479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45971.051384606479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45971.051384606479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45971.051384606479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45971.051384606479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45971.051384606479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45971.051384606479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45971.051384606479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45971.051384606479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45971.051384606479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45971.051384606479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45971.051384606479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45971.051384606479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45971.051384606479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45971.051384606479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45971.051384606479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45971.051384606479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45971.051384606479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45971.051384606479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45971.051384606479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45971.051384606479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45971.051384606479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45971.051384606479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45971.051384606479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45971.051384606479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45971.051384606479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45971.051384606479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45971.051384606479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45971.051384606479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45971.051384606479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45971.051384606479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45971.051384606479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45971.051384606479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45971.051384606479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45971.051384606479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45971.051384606479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45971.051384606479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45971.051384606479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45971.051384606479</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0"/>
      <c r="G2" s="21">
        <f ca="1">IFERROR(NOW()-F2,"-")</f>
        <v>45971.051384606479</v>
      </c>
      <c r="H2" s="149"/>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45971.051384606479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45971.051384606479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45971.051384606479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45971.051384606479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45971.051384606479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45971.051384606479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45971.051384606479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45971.051384606479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45971.051384606479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45971.051384606479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45971.051384606479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45971.051384606479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45971.051384606479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45971.051384606479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45971.051384606479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45971.051384606479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45971.051384606479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45971.051384606479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45971.051384606479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45971.051384606479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45971.051384606479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45971.051384606479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45971.051384606479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45971.051384606479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45971.051384606479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45971.051384606479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45971.051384606479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45971.051384606479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45971.051384606479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45971.051384606479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45971.051384606479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45971.051384606479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45971.051384606479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45971.051384606479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45971.051384606479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45971.051384606479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45971.051384606479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45971.051384606479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45971.051384606479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45971.051384606479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45971.051384606479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45971.051384606479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45971.051384606479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45971.051384606479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45971.051384606479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45971.051384606479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45971.051384606479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45971.051384606479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45971.051384606479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45971.051384606479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45971.051384606479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45971.051384606479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45971.051384606479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45971.051384606479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45971.051384606479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45971.051384606479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45971.051384606479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45971.051384606479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45971.051384606479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45971.051384606479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45971.051384606479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45971.051384606479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45971.051384606479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45971.051384606479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45971.051384606479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45971.051384606479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45971.051384606479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45971.051384606479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45971.051384606479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45971.051384606479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45971.051384606479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45971.051384606479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45971.051384606479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45971.051384606479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45971.051384606479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45971.051384606479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45971.051384606479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45971.051384606479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45971.051384606479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45971.051384606479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45971.051384606479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45971.051384606479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45971.051384606479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45971.051384606479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45971.051384606479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45971.051384606479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45971.051384606479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45971.051384606479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45971.051384606479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45971.051384606479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45971.051384606479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45971.051384606479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45971.051384606479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45971.051384606479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45971.051384606479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45971.051384606479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45971.051384606479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45971.051384606479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45971.051384606479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45971.051384606479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45971.051384606479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45971.051384606479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45971.051384606479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45971.051384606479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45971.051384606479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45971.051384606479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45971.051384606479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45971.051384606479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45971.051384606479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45971.051384606479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45971.051384606479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45971.051384606479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45971.051384606479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45971.051384606479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45971.051384606479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45971.051384606479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45971.051384606479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45971.051384606479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45971.051384606479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45971.051384606479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45971.051384606479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45971.051384606479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45971.051384606479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45971.051384606479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45971.051384606479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45971.051384606479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45971.051384606479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45971.051384606479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45971.051384606479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45971.051384606479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45971.051384606479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45971.051384606479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45971.051384606479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45971.051384606479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45971.051384606479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45971.051384606479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45971.051384606479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45971.051384606479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45971.051384606479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45971.051384606479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45971.051384606479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45971.051384606479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45971.051384606479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45971.051384606479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45971.051384606479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45971.051384606479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45971.051384606479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45971.051384606479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45971.051384606479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45971.051384606479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45971.051384606479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45971.051384606479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45971.051384606479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45971.051384606479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45971.051384606479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45971.051384606479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45971.051384606479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45971.051384606479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45971.051384606479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45971.051384606479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45971.051384606479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45971.051384606479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45971.051384606479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45971.051384606479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45971.051384606479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45971.051384606479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45971.051384606479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45971.051384606479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45971.051384606479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45971.051384606479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45971.051384606479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45971.051384606479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45971.051384606479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45971.051384606479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45971.051384606479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45971.051384606479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45971.051384606479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45971.051384606479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45971.051384606479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45971.051384606479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45971.051384606479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45971.051384606479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45971.051384606479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45971.051384606479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45971.051384606479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45971.051384606479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45971.051384606479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45971.051384606479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45971.051384606479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45971.051384606479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45971.051384606479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45971.051384606479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45971.051384606479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45971.051384606479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45971.051384606479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45971.051384606479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45971.051384606479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45971.051384606479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45971.051384606479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45971.051384606479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45971.051384606479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45971.051384606479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45971.051384606479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45971.051384606479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45971.051384606479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45971.051384606479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45971.051384606479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45971.051384606479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45971.051384606479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45971.051384606479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45971.051384606479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45971.051384606479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45971.051384606479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45971.051384606479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45971.051384606479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45971.051384606479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45971.051384606479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45971.051384606479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45971.051384606479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45971.051384606479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45971.051384606479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45971.051384606479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45971.051384606479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45971.051384606479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45971.051384606479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45971.051384606479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45971.051384606479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45971.051384606479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45971.051384606479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45971.051384606479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45971.051384606479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45971.051384606479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45971.051384606479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45971.051384606479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45971.051384606479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45971.051384606479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45971.051384606479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45971.051384606479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45971.051384606479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45971.051384606479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45971.051384606479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45971.051384606479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45971.051384606479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45971.051384606479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45971.051384606479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45971.051384606479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45971.051384606479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45971.051384606479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45971.051384606479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45971.051384606479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45971.051384606479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45971.051384606479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45971.051384606479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45971.051384606479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45971.051384606479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45971.051384606479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45971.051384606479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45971.051384606479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45971.051384606479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45971.051384606479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45971.051384606479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45971.051384606479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45971.051384606479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45971.051384606479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45971.051384606479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45971.051384606479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45971.051384606479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45971.051384606479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45971.051384606479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45971.051384606479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45971.051384606479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45971.051384606479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45971.051384606479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45971.051384606479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45971.051384606479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45971.051384606479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45971.051384606479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45971.051384606479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45971.051384606479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45971.051384606479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45971.051384606479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45971.051384606479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45971.051384606479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45971.051384606479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45971.051384606479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45971.051384606479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45971.051384606479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45971.051384606479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45971.051384606479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45971.051384606479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45971.051384606479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45971.051384606479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45971.051384606479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45971.051384606479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45971.051384606479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45971.051384606479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45971.051384606479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45971.051384606479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45971.051384606479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45971.051384606479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45971.051384606479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45971.051384606479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45971.051384606479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45971.051384606479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45971.051384606479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45971.051384606479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45971.051384606479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45971.051384606479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45971.051384606479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45971.051384606479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45971.051384606479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45971.051384606479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45971.051384606479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45971.051384606479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45971.051384606479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45971.051384606479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45971.051384606479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45971.051384606479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45971.051384606479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45971.051384606479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45971.051384606479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45971.051384606479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45971.051384606479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45971.051384606479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45971.051384606479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45971.051384606479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45971.051384606479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45971.051384606479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45971.051384606479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45971.051384606479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45971.051384606479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45971.051384606479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45971.051384606479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45971.051384606479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45971.051384606479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45971.051384606479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45971.051384606479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45971.051384606479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45971.051384606479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45971.051384606479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45971.051384606479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45971.051384606479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45971.051384606479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45971.051384606479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45971.051384606479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45971.051384606479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45971.051384606479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45971.051384606479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45971.051384606479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45971.051384606479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45971.051384606479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45971.051384606479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45971.051384606479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45971.051384606479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45971.051384606479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45971.051384606479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45971.051384606479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45971.051384606479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45971.051384606479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45971.051384606479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45971.051384606479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45971.051384606479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45971.051384606479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45971.051384606479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45971.051384606479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45971.051384606479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45971.051384606479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45971.051384606479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45971.051384606479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45971.051384606479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45971.051384606479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45971.051384606479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45971.051384606479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45971.051384606479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45971.051384606479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45971.051384606479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45971.051384606479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45971.051384606479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45971.051384606479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45971.051384606479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45971.051384606479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45971.051384606479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45971.051384606479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45971.051384606479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45971.051384606479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45971.051384606479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45971.051384606479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45971.051384606479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45971.051384606479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45971.051384606479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45971.051384606479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45971.051384606479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45971.051384606479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45971.051384606479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45971.051384606479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45971.051384606479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45971.051384606479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45971.051384606479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45971.051384606479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45971.051384606479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45971.051384606479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45971.051384606479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45971.051384606479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45971.051384606479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45971.051384606479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45971.051384606479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45971.051384606479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45971.051384606479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45971.051384606479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45971.051384606479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45971.051384606479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45971.051384606479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45971.051384606479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45971.051384606479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45971.051384606479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45971.051384606479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45971.051384606479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45971.051384606479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45971.051384606479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45971.051384606479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45971.051384606479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45971.051384606479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45971.051384606479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45971.051384606479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45971.051384606479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45971.051384606479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45971.051384606479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45971.051384606479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45971.051384606479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45971.051384606479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45971.051384606479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45971.051384606479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45971.051384606479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45971.051384606479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45971.051384606479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45971.051384606479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45971.051384606479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45971.051384606479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45971.051384606479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45971.051384606479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45971.051384606479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45971.051384606479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45971.051384606479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45971.051384606479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45971.051384606479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45971.051384606479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45971.051384606479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45971.051384606479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45971.051384606479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45971.051384606479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45971.051384606479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45971.051384606479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45971.051384606479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45971.051384606479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45971.051384606479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45971.051384606479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45971.051384606479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45971.051384606479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45971.051384606479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45971.051384606479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45971.051384606479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45971.051384606479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45971.051384606479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45971.051384606479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45971.051384606479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45971.051384606479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45971.051384606479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45971.051384606479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45971.051384606479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45971.051384606479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45971.051384606479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45971.051384606479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45971.051384606479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45971.051384606479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45971.051384606479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45971.051384606479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45971.051384606479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45971.051384606479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45971.051384606479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45971.051384606479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45971.051384606479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45971.051384606479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45971.051384606479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45971.051384606479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45971.051384606479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45971.051384606479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45971.051384606479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45971.051384606479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45971.051384606479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45971.051384606479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45971.051384606479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45971.051384606479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45971.051384606479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45971.051384606479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45971.051384606479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45971.051384606479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45971.051384606479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45971.051384606479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45971.051384606479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45971.051384606479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45971.051384606479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45971.051384606479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45971.051384606479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45971.051384606479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45971.051384606479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45971.051384606479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45971.051384606479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45971.051384606479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45971.051384606479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45971.051384606479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45971.051384606479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45971.051384606479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45971.051384606479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45971.051384606479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45971.051384606479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45971.051384606479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45971.051384606479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45971.051384606479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45971.051384606479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45971.051384606479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45971.051384606479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45971.051384606479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45971.051384606479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45971.051384606479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45971.051384606479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45971.051384606479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45971.051384606479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45971.051384606479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45971.051384606479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45971.051384606479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45971.051384606479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45971.051384606479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45971.051384606479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45971.051384606479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45971.051384606479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45971.051384606479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45971.051384606479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45971.051384606479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45971.051384606479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45971.051384606479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45971.051384606479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45971.051384606479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45971.051384606479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45971.051384606479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45971.051384606479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45971.051384606479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45971.051384606479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45971.051384606479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45971.051384606479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45971.051384606479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45971.051384606479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45971.051384606479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45971.051384606479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45971.051384606479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45971.051384606479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45971.051384606479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45971.051384606479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45971.051384606479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45971.051384606479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45971.051384606479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45971.051384606479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45971.051384606479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45971.051384606479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45971.051384606479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45971.051384606479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45971.051384606479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45971.051384606479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45971.051384606479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45971.051384606479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45971.051384606479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45971.051384606479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45971.051384606479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45971.051384606479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45971.051384606479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45971.051384606479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45971.051384606479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45971.051384606479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45971.051384606479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45971.051384606479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45971.051384606479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45971.051384606479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45971.051384606479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45971.051384606479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45971.051384606479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45971.051384606479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45971.051384606479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45971.051384606479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45971.051384606479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45971.051384606479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45971.051384606479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45971.051384606479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45971.051384606479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45971.051384606479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45971.051384606479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45971.051384606479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45971.051384606479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45971.051384606479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45971.051384606479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45971.051384606479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45971.051384606479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45971.051384606479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45971.051384606479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45971.051384606479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45971.051384606479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45971.051384606479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45971.051384606479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45971.051384606479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45971.051384606479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45971.051384606479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45971.051384606479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45971.051384606479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45971.051384606479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45971.051384606479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45971.051384606479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45971.051384606479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45971.051384606479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45971.051384606479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45971.051384606479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45971.051384606479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45971.051384606479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45971.051384606479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45971.051384606479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45971.051384606479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45971.051384606479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45971.051384606479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45971.051384606479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45971.051384606479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45971.051384606479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45971.051384606479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45971.051384606479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45971.051384606479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45971.051384606479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45971.051384606479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45971.051384606479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45971.051384606479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45971.051384606479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45971.051384606479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45971.051384606479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45971.051384606479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45971.051384606479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45971.051384606479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45971.051384606479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45971.051384606479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45971.051384606479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45971.051384606479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45971.051384606479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45971.051384606479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45971.051384606479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45971.051384606479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45971.051384606479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45971.051384606479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45971.051384606479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45971.051384606479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45971.051384606479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45971.051384606479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45971.051384606479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45971.051384606479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45971.051384606479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45971.051384606479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45971.051384606479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45971.051384606479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45971.051384606479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45971.051384606479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45971.051384606479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45971.051384606479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45971.051384606479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45971.051384606479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45971.051384606479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45971.051384606479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45971.051384606479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45971.051384606479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45971.051384606479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45971.051384606479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45971.051384606479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45971.051384606479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45971.051384606479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45971.051384606479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45971.051384606479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45971.051384606479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45971.051384606479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45971.051384606479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45971.051384606479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45971.051384606479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45971.051384606479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45971.051384606479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45971.051384606479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45971.051384606479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45971.051384606479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45971.051384606479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45971.051384606479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45971.051384606479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45971.051384606479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45971.051384606479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45971.051384606479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45971.051384606479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45971.051384606479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45971.051384606479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45971.051384606479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45971.051384606479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45971.051384606479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45971.051384606479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45971.051384606479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45971.051384606479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45971.051384606479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45971.051384606479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45971.051384606479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45971.051384606479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45971.051384606479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45971.051384606479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45971.051384606479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45971.051384606479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45971.051384606479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45971.051384606479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45971.051384606479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45971.051384606479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45971.051384606479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45971.051384606479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45971.051384606479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45971.051384606479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45971.051384606479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45971.051384606479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45971.051384606479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45971.051384606479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45971.051384606479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45971.051384606479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45971.051384606479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45971.051384606479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45971.051384606479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45971.051384606479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45971.051384606479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45971.051384606479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45971.051384606479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45971.051384606479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45971.051384606479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45971.051384606479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45971.051384606479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45971.051384606479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45971.051384606479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45971.051384606479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45971.051384606479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45971.051384606479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45971.051384606479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45971.051384606479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45971.051384606479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45971.051384606479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45971.051384606479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45971.051384606479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45971.051384606479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45971.051384606479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45971.051384606479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45971.051384606479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45971.051384606479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45971.051384606479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45971.051384606479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45971.051384606479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45971.051384606479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45971.051384606479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45971.051384606479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45971.051384606479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45971.051384606479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45971.051384606479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45971.051384606479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45971.051384606479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45971.051384606479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45971.051384606479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45971.051384606479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45971.051384606479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45971.051384606479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45971.051384606479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45971.051384606479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45971.051384606479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45971.051384606479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45971.051384606479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45971.051384606479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45971.051384606479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45971.051384606479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45971.051384606479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45971.051384606479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45971.051384606479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45971.051384606479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45971.051384606479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45971.051384606479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45971.051384606479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45971.051384606479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45971.051384606479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45971.051384606479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45971.051384606479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45971.051384606479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45971.051384606479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45971.051384606479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45971.051384606479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45971.051384606479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45971.051384606479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45971.051384606479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45971.051384606479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45971.051384606479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45971.051384606479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45971.051384606479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45971.051384606479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45971.051384606479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45971.051384606479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45971.051384606479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45971.051384606479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45971.051384606479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45971.051384606479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45971.051384606479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45971.051384606479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45971.051384606479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45971.051384606479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45971.051384606479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45971.051384606479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45971.051384606479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45971.051384606479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45971.051384606479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45971.051384606479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45971.051384606479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45971.051384606479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45971.051384606479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45971.051384606479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45971.051384606479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45971.051384606479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45971.051384606479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45971.051384606479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45971.051384606479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45971.051384606479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45971.051384606479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45971.051384606479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45971.051384606479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45971.051384606479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45971.051384606479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45971.051384606479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45971.051384606479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45971.051384606479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45971.051384606479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45971.051384606479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45971.051384606479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45971.051384606479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45971.051384606479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45971.051384606479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45971.051384606479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45971.051384606479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45971.051384606479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45971.051384606479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45971.051384606479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45971.051384606479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45971.051384606479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45971.051384606479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45971.051384606479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45971.051384606479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45971.051384606479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45971.051384606479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45971.051384606479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45971.051384606479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45971.051384606479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45971.051384606479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45971.051384606479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45971.051384606479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45971.051384606479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45971.051384606479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45971.051384606479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45971.051384606479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45971.051384606479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45971.051384606479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45971.051384606479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45971.051384606479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45971.051384606479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45971.051384606479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45971.051384606479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45971.051384606479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45971.051384606479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45971.051384606479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45971.051384606479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45971.051384606479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45971.051384606479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45971.051384606479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45971.051384606479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45971.051384606479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45971.051384606479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45971.051384606479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45971.051384606479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45971.051384606479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45971.051384606479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45971.051384606479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45971.051384606479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45971.051384606479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45971.051384606479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45971.051384606479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45971.051384606479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45971.051384606479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45971.051384606479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45971.051384606479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45971.051384606479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45971.051384606479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45971.051384606479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45971.051384606479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45971.051384606479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45971.051384606479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45971.051384606479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45971.051384606479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45971.051384606479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45971.051384606479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45971.051384606479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45971.051384606479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45971.051384606479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45971.051384606479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45971.051384606479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45971.051384606479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45971.051384606479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45971.051384606479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45971.051384606479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45971.051384606479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45971.051384606479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45971.051384606479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45971.051384606479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45971.051384606479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45971.051384606479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45971.051384606479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45971.051384606479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45971.051384606479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45971.051384606479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45971.051384606479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45971.051384606479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45971.051384606479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45971.051384606479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45971.051384606479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45971.051384606479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45971.051384606479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45971.051384606479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45971.051384606479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45971.051384606479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45971.051384606479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45971.051384606479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45971.051384606479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45971.051384606479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45971.051384606479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45971.051384606479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45971.051384606479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45971.051384606479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45971.051384606479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45971.051384606479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45971.051384606479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45971.051384606479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45971.051384606479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45971.051384606479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45971.051384606479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45971.051384606479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45971.051384606479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45971.051384606479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45971.051384606479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45971.051384606479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45971.051384606479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45971.051384606479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45971.051384606479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45971.051384606479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45971.051384606479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45971.051384606479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45971.051384606479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45971.051384606479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45971.051384606479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45971.051384606479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45971.051384606479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45971.051384606479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45971.051384606479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45971.051384606479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45971.051384606479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45971.051384606479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45971.051384606479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45971.051384606479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45971.051384606479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45971.051384606479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45971.051384606479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45971.051384606479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45971.051384606479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45971.051384606479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45971.051384606479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45971.051384606479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45971.051384606479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45971.051384606479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45971.051384606479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45971.051384606479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45971.051384606479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45971.051384606479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45971.051384606479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45971.051384606479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45971.051384606479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45971.051384606479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45971.051384606479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45971.051384606479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45971.051384606479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45971.051384606479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45971.051384606479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45971.051384606479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45971.051384606479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45971.051384606479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45971.051384606479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45971.051384606479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45971.051384606479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45971.051384606479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45971.051384606479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45971.051384606479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45971.051384606479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45971.051384606479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45971.051384606479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45971.051384606479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45971.051384606479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45971.051384606479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45971.051384606479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45971.051384606479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45971.051384606479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45971.051384606479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45971.051384606479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45971.051384606479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45971.051384606479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45971.051384606479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45971.051384606479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45971.051384606479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45971.051384606479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45971.051384606479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45971.051384606479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45971.051384606479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45971.051384606479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45971.051384606479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45971.051384606479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45971.051384606479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45971.051384606479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45971.051384606479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45971.051384606479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45971.051384606479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45971.051384606479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45971.051384606479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45971.051384606479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45971.051384606479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45971.051384606479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45971.051384606479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45971.051384606479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45971.051384606479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45971.051384606479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45971.051384606479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45971.051384606479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45971.051384606479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45971.051384606479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45971.051384606479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45971.051384606479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45971.051384606479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45971.051384606479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45971.051384606479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45971.051384606479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45971.051384606479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45971.051384606479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45971.051384606479</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9"/>
  <sheetViews>
    <sheetView tabSelected="1" workbookViewId="0">
      <selection activeCell="F5" sqref="F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G65" ca="1" si="0">IFERROR(NOW()-F2,"")</f>
        <v>267.57066701388248</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36978</v>
      </c>
      <c r="E3" s="95" t="s">
        <v>39021</v>
      </c>
      <c r="F3" s="96">
        <v>45970.799305555556</v>
      </c>
      <c r="G3" s="97">
        <f t="shared" ca="1" si="0"/>
        <v>0.25207905092247529</v>
      </c>
      <c r="H3" s="96">
        <v>45970.793634259258</v>
      </c>
      <c r="I3" s="135" t="str">
        <f>IFERROR(VLOOKUP(D3,DB!A:F,6,0),"")</f>
        <v>Generator-SG</v>
      </c>
      <c r="J3" s="135" t="str">
        <f>IFERROR(VLOOKUP(D3,DB!A:G,7,0),"")</f>
        <v>Dead</v>
      </c>
      <c r="K3" s="98" t="s">
        <v>39108</v>
      </c>
      <c r="L3" s="92" t="str">
        <f>IFERROR(VLOOKUP(D3,DB!A:I,9,0),"")</f>
        <v>Latis</v>
      </c>
    </row>
    <row r="4" spans="1:16" ht="15" customHeight="1">
      <c r="A4" s="135" t="s">
        <v>39109</v>
      </c>
      <c r="B4" s="135" t="str">
        <f>IFERROR(VLOOKUP(D4,DB!A:K,11,0),"")</f>
        <v>R4</v>
      </c>
      <c r="C4" s="94">
        <v>27</v>
      </c>
      <c r="D4" s="92" t="s">
        <v>38907</v>
      </c>
      <c r="E4" s="95" t="s">
        <v>39110</v>
      </c>
      <c r="F4" s="96">
        <v>45971.043749999997</v>
      </c>
      <c r="G4" s="97">
        <f t="shared" ca="1" si="0"/>
        <v>7.6346064815879799E-3</v>
      </c>
      <c r="H4" s="96">
        <v>45970.978263888886</v>
      </c>
      <c r="I4" s="135" t="str">
        <f>IFERROR(VLOOKUP(D4,DB!A:F,6,0),"")</f>
        <v>SCECO+STB</v>
      </c>
      <c r="J4" s="135" t="str">
        <f>IFERROR(VLOOKUP(D4,DB!A:G,7,0),"")</f>
        <v>Good</v>
      </c>
      <c r="K4" s="98" t="s">
        <v>39111</v>
      </c>
      <c r="L4" s="92" t="str">
        <f>IFERROR(VLOOKUP(D4,DB!A:I,9,0),"")</f>
        <v>Latis</v>
      </c>
    </row>
    <row r="5" spans="1:16" ht="15" customHeight="1">
      <c r="A5" s="135"/>
      <c r="B5" s="135" t="str">
        <f>IFERROR(VLOOKUP(D5,DB!A:K,11,0),"")</f>
        <v/>
      </c>
      <c r="C5" s="94"/>
      <c r="D5" s="92"/>
      <c r="E5" s="95"/>
      <c r="F5" s="96"/>
      <c r="G5" s="97">
        <f t="shared" ca="1" si="0"/>
        <v>45971.051384606479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t="shared" ca="1" si="0"/>
        <v>45971.051384606479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t="shared" ca="1" si="0"/>
        <v>45971.051384606479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t="shared" ca="1" si="0"/>
        <v>45971.051384606479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t="shared" ca="1" si="0"/>
        <v>45971.051384606479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t="shared" ca="1" si="0"/>
        <v>45971.051384606479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t="shared" ca="1" si="0"/>
        <v>45971.051384606479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t="shared" ca="1" si="0"/>
        <v>45971.051384606479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t="shared" ca="1" si="0"/>
        <v>45971.051384606479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t="shared" ca="1" si="0"/>
        <v>45971.051384606479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t="shared" ca="1" si="0"/>
        <v>45971.051384606479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t="shared" ca="1" si="0"/>
        <v>45971.051384606479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t="shared" ca="1" si="0"/>
        <v>45971.051384606479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t="shared" ca="1" si="0"/>
        <v>45971.051384606479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t="shared" ca="1" si="0"/>
        <v>45971.051384606479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t="shared" ca="1" si="0"/>
        <v>45971.051384606479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t="shared" ca="1" si="0"/>
        <v>45971.051384606479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t="shared" ca="1" si="0"/>
        <v>45971.051384606479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t="shared" ca="1" si="0"/>
        <v>45971.051384606479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t="shared" ca="1" si="0"/>
        <v>45971.051384606479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t="shared" ca="1" si="0"/>
        <v>45971.051384606479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t="shared" ca="1" si="0"/>
        <v>45971.051384606479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t="shared" ca="1" si="0"/>
        <v>45971.051384606479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t="shared" ca="1" si="0"/>
        <v>45971.051384606479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t="shared" ca="1" si="0"/>
        <v>45971.051384606479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t="shared" ca="1" si="0"/>
        <v>45971.051384606479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t="shared" ca="1" si="0"/>
        <v>45971.051384606479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t="shared" ca="1" si="0"/>
        <v>45971.051384606479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t="shared" ca="1" si="0"/>
        <v>45971.051384606479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t="shared" ca="1" si="0"/>
        <v>45971.051384606479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t="shared" ca="1" si="0"/>
        <v>45971.051384606479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t="shared" ca="1" si="0"/>
        <v>45971.051384606479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t="shared" ca="1" si="0"/>
        <v>45971.051384606479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t="shared" ca="1" si="0"/>
        <v>45971.051384606479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t="shared" ca="1" si="0"/>
        <v>45971.051384606479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t="shared" ca="1" si="0"/>
        <v>45971.051384606479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t="shared" ca="1" si="0"/>
        <v>45971.051384606479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t="shared" ca="1" si="0"/>
        <v>45971.051384606479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t="shared" ca="1" si="0"/>
        <v>45971.051384606479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t="shared" ca="1" si="0"/>
        <v>45971.051384606479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t="shared" ca="1" si="0"/>
        <v>45971.051384606479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t="shared" ca="1" si="0"/>
        <v>45971.051384606479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t="shared" ca="1" si="0"/>
        <v>45971.051384606479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t="shared" ca="1" si="0"/>
        <v>45971.051384606479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t="shared" ca="1" si="0"/>
        <v>45971.051384606479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t="shared" ca="1" si="0"/>
        <v>45971.051384606479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t="shared" ca="1" si="0"/>
        <v>45971.051384606479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t="shared" ca="1" si="0"/>
        <v>45971.051384606479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t="shared" ca="1" si="0"/>
        <v>45971.051384606479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t="shared" ca="1" si="0"/>
        <v>45971.051384606479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t="shared" ca="1" si="0"/>
        <v>45971.051384606479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t="shared" ca="1" si="0"/>
        <v>45971.051384606479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t="shared" ca="1" si="0"/>
        <v>45971.051384606479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t="shared" ca="1" si="0"/>
        <v>45971.051384606479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t="shared" ca="1" si="0"/>
        <v>45971.051384606479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t="shared" ca="1" si="0"/>
        <v>45971.051384606479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t="shared" ca="1" si="0"/>
        <v>45971.051384606479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t="shared" ca="1" si="0"/>
        <v>45971.051384606479</v>
      </c>
      <c r="H62" s="96"/>
      <c r="I62" s="135" t="str">
        <f>IFERROR(VLOOKUP(D62,DB!A:F,6,0),"")</f>
        <v/>
      </c>
      <c r="J62" s="135" t="str">
        <f>IFERROR(VLOOKUP(D62,DB!A:G,7,0),"")</f>
        <v/>
      </c>
      <c r="K62" s="98"/>
      <c r="L62" s="92" t="str">
        <f>IFERROR(VLOOKUP(D62,DB!A:I,9,0),"")</f>
        <v/>
      </c>
    </row>
    <row r="63" spans="1:12" ht="15" customHeight="1">
      <c r="A63" s="152"/>
      <c r="B63" s="153" t="str">
        <f>IFERROR(VLOOKUP(D63,DB!A:K,11,0),"")</f>
        <v/>
      </c>
      <c r="C63" s="154"/>
      <c r="D63" s="155"/>
      <c r="E63" s="156"/>
      <c r="F63" s="157"/>
      <c r="G63" s="97">
        <f t="shared" ca="1" si="0"/>
        <v>45971.051384606479</v>
      </c>
      <c r="H63" s="157"/>
      <c r="I63" s="153" t="str">
        <f>IFERROR(VLOOKUP(D63,DB!A:F,6,0),"")</f>
        <v/>
      </c>
      <c r="J63" s="153" t="str">
        <f>IFERROR(VLOOKUP(D63,DB!A:G,7,0),"")</f>
        <v/>
      </c>
      <c r="K63" s="158"/>
      <c r="L63" s="159" t="str">
        <f>IFERROR(VLOOKUP(D63,DB!A:I,9,0),"")</f>
        <v/>
      </c>
    </row>
    <row r="64" spans="1:12" ht="15" customHeight="1">
      <c r="A64" s="152"/>
      <c r="B64" s="153" t="str">
        <f>IFERROR(VLOOKUP(D64,DB!A:K,11,0),"")</f>
        <v/>
      </c>
      <c r="C64" s="154"/>
      <c r="D64" s="155"/>
      <c r="E64" s="156"/>
      <c r="F64" s="157"/>
      <c r="G64" s="97">
        <f t="shared" ca="1" si="0"/>
        <v>45971.051384606479</v>
      </c>
      <c r="H64" s="157"/>
      <c r="I64" s="153" t="str">
        <f>IFERROR(VLOOKUP(D64,DB!A:F,6,0),"")</f>
        <v/>
      </c>
      <c r="J64" s="153" t="str">
        <f>IFERROR(VLOOKUP(D64,DB!A:G,7,0),"")</f>
        <v/>
      </c>
      <c r="K64" s="158"/>
      <c r="L64" s="159" t="str">
        <f>IFERROR(VLOOKUP(D64,DB!A:I,9,0),"")</f>
        <v/>
      </c>
    </row>
    <row r="65" spans="1:12" ht="15" customHeight="1">
      <c r="A65" s="152"/>
      <c r="B65" s="153" t="str">
        <f>IFERROR(VLOOKUP(D65,DB!A:K,11,0),"")</f>
        <v/>
      </c>
      <c r="C65" s="154"/>
      <c r="D65" s="155"/>
      <c r="E65" s="156"/>
      <c r="F65" s="157"/>
      <c r="G65" s="97">
        <f t="shared" ca="1" si="0"/>
        <v>45971.051384606479</v>
      </c>
      <c r="H65" s="157"/>
      <c r="I65" s="153" t="str">
        <f>IFERROR(VLOOKUP(D65,DB!A:F,6,0),"")</f>
        <v/>
      </c>
      <c r="J65" s="153" t="str">
        <f>IFERROR(VLOOKUP(D65,DB!A:G,7,0),"")</f>
        <v/>
      </c>
      <c r="K65" s="158"/>
      <c r="L65" s="159" t="str">
        <f>IFERROR(VLOOKUP(D65,DB!A:I,9,0),"")</f>
        <v/>
      </c>
    </row>
    <row r="66" spans="1:12" ht="15" customHeight="1">
      <c r="A66" s="152"/>
      <c r="B66" s="153" t="str">
        <f>IFERROR(VLOOKUP(D66,DB!A:K,11,0),"")</f>
        <v/>
      </c>
      <c r="C66" s="154"/>
      <c r="D66" s="155"/>
      <c r="E66" s="156"/>
      <c r="F66" s="157"/>
      <c r="G66" s="97">
        <f t="shared" ref="G66:G69" ca="1" si="1">IFERROR(NOW()-F66,"")</f>
        <v>45971.051384606479</v>
      </c>
      <c r="H66" s="157"/>
      <c r="I66" s="153" t="str">
        <f>IFERROR(VLOOKUP(D66,DB!A:F,6,0),"")</f>
        <v/>
      </c>
      <c r="J66" s="153" t="str">
        <f>IFERROR(VLOOKUP(D66,DB!A:G,7,0),"")</f>
        <v/>
      </c>
      <c r="K66" s="158"/>
      <c r="L66" s="159" t="str">
        <f>IFERROR(VLOOKUP(D66,DB!A:I,9,0),"")</f>
        <v/>
      </c>
    </row>
    <row r="67" spans="1:12" ht="15" customHeight="1">
      <c r="A67" s="152"/>
      <c r="B67" s="153" t="str">
        <f>IFERROR(VLOOKUP(D67,DB!A:K,11,0),"")</f>
        <v/>
      </c>
      <c r="C67" s="154"/>
      <c r="D67" s="155"/>
      <c r="E67" s="156"/>
      <c r="F67" s="157"/>
      <c r="G67" s="97">
        <f t="shared" ca="1" si="1"/>
        <v>45971.051384606479</v>
      </c>
      <c r="H67" s="157"/>
      <c r="I67" s="153" t="str">
        <f>IFERROR(VLOOKUP(D67,DB!A:F,6,0),"")</f>
        <v/>
      </c>
      <c r="J67" s="153" t="str">
        <f>IFERROR(VLOOKUP(D67,DB!A:G,7,0),"")</f>
        <v/>
      </c>
      <c r="K67" s="158"/>
      <c r="L67" s="159" t="str">
        <f>IFERROR(VLOOKUP(D67,DB!A:I,9,0),"")</f>
        <v/>
      </c>
    </row>
    <row r="68" spans="1:12" ht="15" customHeight="1">
      <c r="A68" s="152"/>
      <c r="B68" s="153" t="str">
        <f>IFERROR(VLOOKUP(D68,DB!A:K,11,0),"")</f>
        <v/>
      </c>
      <c r="C68" s="154"/>
      <c r="D68" s="155"/>
      <c r="E68" s="156"/>
      <c r="F68" s="157"/>
      <c r="G68" s="97">
        <f t="shared" ca="1" si="1"/>
        <v>45971.051384606479</v>
      </c>
      <c r="H68" s="157"/>
      <c r="I68" s="153" t="str">
        <f>IFERROR(VLOOKUP(D68,DB!A:F,6,0),"")</f>
        <v/>
      </c>
      <c r="J68" s="153" t="str">
        <f>IFERROR(VLOOKUP(D68,DB!A:G,7,0),"")</f>
        <v/>
      </c>
      <c r="K68" s="158"/>
      <c r="L68" s="159" t="str">
        <f>IFERROR(VLOOKUP(D68,DB!A:I,9,0),"")</f>
        <v/>
      </c>
    </row>
    <row r="69" spans="1:12" ht="15" customHeight="1">
      <c r="A69" s="152"/>
      <c r="B69" s="153" t="str">
        <f>IFERROR(VLOOKUP(D69,DB!A:K,11,0),"")</f>
        <v/>
      </c>
      <c r="C69" s="154"/>
      <c r="D69" s="155"/>
      <c r="E69" s="156"/>
      <c r="F69" s="157"/>
      <c r="G69" s="97">
        <f t="shared" ca="1" si="1"/>
        <v>45971.051384606479</v>
      </c>
      <c r="H69" s="157"/>
      <c r="I69" s="153" t="str">
        <f>IFERROR(VLOOKUP(D69,DB!A:F,6,0),"")</f>
        <v/>
      </c>
      <c r="J69" s="153" t="str">
        <f>IFERROR(VLOOKUP(D69,DB!A:G,7,0),"")</f>
        <v/>
      </c>
      <c r="K69" s="158"/>
      <c r="L69" s="159" t="str">
        <f>IFERROR(VLOOKUP(D69,DB!A:I,9,0),"")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7"/>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39112</v>
      </c>
      <c r="B2" s="37" t="str">
        <f>IFERROR(VLOOKUP(D2,DB!A:K,11,0),"")</f>
        <v>R5</v>
      </c>
      <c r="C2" s="37">
        <v>3</v>
      </c>
      <c r="D2" s="107" t="s">
        <v>36011</v>
      </c>
      <c r="E2" s="37" t="s">
        <v>39021</v>
      </c>
      <c r="F2" s="38">
        <v>45891.832060185188</v>
      </c>
      <c r="G2" s="116">
        <f ca="1">IFERROR(NOW()-F2,"")</f>
        <v>79.219324421290366</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16">
        <f t="shared" ref="G3" ca="1" si="0">IFERROR(NOW()-F3,"")</f>
        <v>44.862507291662041</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39100</v>
      </c>
      <c r="F4" s="125">
        <v>45948.661111111112</v>
      </c>
      <c r="G4" s="126">
        <f t="shared" ref="G4:G46" ca="1" si="1">IFERROR(NOW()-F4,"")</f>
        <v>22.390273495366273</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t="s">
        <v>39120</v>
      </c>
      <c r="B6" s="124" t="str">
        <f>IFERROR(VLOOKUP(D6,DB!A:K,11,0),"")</f>
        <v>R5</v>
      </c>
      <c r="C6" s="124">
        <v>1</v>
      </c>
      <c r="D6" s="124" t="s">
        <v>32161</v>
      </c>
      <c r="E6" s="124" t="s">
        <v>39021</v>
      </c>
      <c r="F6" s="125">
        <v>45971.038877314815</v>
      </c>
      <c r="G6" s="126">
        <f t="shared" ca="1" si="1"/>
        <v>1.2507291663496289E-2</v>
      </c>
      <c r="H6" s="125">
        <v>45971.017291666663</v>
      </c>
      <c r="I6" s="124" t="str">
        <f>IFERROR(VLOOKUP(D6,DB!A:F,6,0),"")</f>
        <v>SCECO</v>
      </c>
      <c r="J6" s="124" t="str">
        <f>IFERROR(VLOOKUP(D6,DB!A:G,7,0),"")</f>
        <v>In progress</v>
      </c>
      <c r="K6" s="124" t="s">
        <v>39121</v>
      </c>
      <c r="L6" s="124" t="str">
        <f>IFERROR(VLOOKUP(D6,DB!A:I,9,0),"")</f>
        <v>Latis</v>
      </c>
    </row>
    <row r="7" spans="1:13">
      <c r="A7" s="124"/>
      <c r="B7" s="124" t="str">
        <f>IFERROR(VLOOKUP(D7,DB!A:K,11,0),"")</f>
        <v/>
      </c>
      <c r="C7" s="124"/>
      <c r="D7" s="124"/>
      <c r="E7" s="124"/>
      <c r="F7" s="125"/>
      <c r="G7" s="126">
        <f t="shared" ca="1" si="1"/>
        <v>45971.051384606479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45971.051384606479</v>
      </c>
      <c r="H8" s="125"/>
      <c r="I8" s="124" t="str">
        <f>IFERROR(VLOOKUP(D8,DB!A:F,6,0),"")</f>
        <v/>
      </c>
      <c r="J8" s="124" t="str">
        <f>IFERROR(VLOOKUP(D8,DB!A:G,7,0),"")</f>
        <v/>
      </c>
      <c r="K8" s="124"/>
      <c r="L8" s="124" t="str">
        <f>IFERROR(VLOOKUP(D8,DB!A:I,9,0),"")</f>
        <v/>
      </c>
    </row>
    <row r="9" spans="1:13">
      <c r="A9" s="124"/>
      <c r="B9" s="124" t="str">
        <f>IFERROR(VLOOKUP(D9,DB!A:K,11,0),"")</f>
        <v/>
      </c>
      <c r="C9" s="124"/>
      <c r="D9" s="151"/>
      <c r="E9" s="124"/>
      <c r="F9" s="125"/>
      <c r="G9" s="126">
        <f t="shared" ca="1" si="1"/>
        <v>45971.051384606479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45971.051384606479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45971.051384606479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45971.051384606479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45971.051384606479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45971.051384606479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45971.051384606479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45971.051384606479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45971.051384606479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45971.051384606479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45971.051384606479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45971.051384606479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45971.051384606479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45971.051384606479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45971.051384606479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45971.051384606479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45971.051384606479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45971.051384606479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45971.051384606479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45971.051384606479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45971.051384606479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45971.051384606479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45971.051384606479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45971.051384606479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45971.051384606479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45971.051384606479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45971.051384606479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45971.051384606479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45971.051384606479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45971.051384606479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45971.051384606479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45971.051384606479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45971.051384606479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45971.051384606479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45971.051384606479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45971.051384606479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45971.051384606479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45971.051384606479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ref="G47:G110" ca="1" si="2">IFERROR(NOW()-F47,"")</f>
        <v>45971.051384606479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45971.051384606479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45971.051384606479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45971.051384606479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45971.051384606479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45971.051384606479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45971.051384606479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45971.051384606479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45971.051384606479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45971.051384606479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45971.051384606479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45971.051384606479</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45971.051384606479</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45971.051384606479</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45971.051384606479</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45971.051384606479</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45971.051384606479</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45971.051384606479</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45971.051384606479</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45971.051384606479</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45971.051384606479</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45971.051384606479</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45971.051384606479</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45971.051384606479</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45971.051384606479</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45971.051384606479</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45971.051384606479</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45971.051384606479</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45971.051384606479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45971.051384606479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45971.051384606479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45971.051384606479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45971.051384606479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45971.051384606479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45971.051384606479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45971.051384606479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45971.051384606479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45971.051384606479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45971.051384606479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45971.051384606479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45971.051384606479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45971.051384606479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45971.051384606479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45971.051384606479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45971.051384606479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45971.051384606479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45971.051384606479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45971.051384606479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45971.051384606479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45971.051384606479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45971.051384606479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45971.051384606479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45971.051384606479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45971.051384606479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45971.051384606479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45971.051384606479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45971.051384606479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45971.051384606479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45971.051384606479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45971.051384606479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45971.051384606479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45971.051384606479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45971.051384606479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45971.051384606479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ref="G111:G174" ca="1" si="3">IFERROR(NOW()-F111,"")</f>
        <v>45971.051384606479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45971.051384606479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45971.051384606479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45971.051384606479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45971.051384606479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45971.051384606479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45971.051384606479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45971.051384606479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45971.051384606479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45971.051384606479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45971.051384606479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45971.051384606479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45971.051384606479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45971.051384606479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45971.051384606479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45971.051384606479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45971.051384606479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45971.051384606479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45971.051384606479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45971.051384606479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45971.051384606479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45971.051384606479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45971.051384606479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45971.051384606479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45971.051384606479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45971.051384606479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45971.051384606479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45971.051384606479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45971.051384606479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45971.051384606479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45971.051384606479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45971.051384606479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45971.051384606479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45971.051384606479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45971.051384606479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45971.051384606479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45971.051384606479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45971.051384606479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45971.051384606479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45971.051384606479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45971.051384606479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45971.051384606479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45971.051384606479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45971.051384606479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45971.051384606479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45971.051384606479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45971.051384606479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45971.051384606479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45971.051384606479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45971.051384606479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45971.051384606479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45971.051384606479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45971.051384606479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45971.051384606479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45971.051384606479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45971.051384606479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45971.051384606479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45971.051384606479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45971.051384606479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45971.051384606479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45971.051384606479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45971.051384606479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45971.051384606479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45971.051384606479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ref="G175:G238" ca="1" si="4">IFERROR(NOW()-F175,"")</f>
        <v>45971.051384606479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45971.051384606479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45971.051384606479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45971.051384606479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45971.051384606479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45971.051384606479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45971.051384606479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45971.051384606479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45971.051384606479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45971.051384606479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45971.051384606479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45971.051384606479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45971.051384606479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45971.051384606479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45971.051384606479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45971.051384606479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45971.051384606479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45971.051384606479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45971.051384606479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45971.051384606479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45971.051384606479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45971.051384606479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45971.051384606479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45971.051384606479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45971.051384606479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45971.051384606479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45971.051384606479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45971.051384606479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45971.051384606479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45971.051384606479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45971.051384606479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45971.051384606479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45971.051384606479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45971.051384606479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45971.051384606479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45971.051384606479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45971.051384606479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45971.051384606479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45971.051384606479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45971.051384606479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45971.051384606479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45971.051384606479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45971.051384606479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45971.051384606479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45971.051384606479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45971.051384606479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45971.051384606479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45971.051384606479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45971.051384606479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45971.051384606479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45971.051384606479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45971.051384606479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45971.051384606479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45971.051384606479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45971.051384606479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45971.051384606479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45971.051384606479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45971.051384606479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45971.051384606479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45971.051384606479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45971.051384606479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45971.051384606479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45971.051384606479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45971.051384606479</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ref="G239:G302" ca="1" si="5">IFERROR(NOW()-F239,"")</f>
        <v>45971.051384606479</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45971.051384606479</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45971.051384606479</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45971.051384606479</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45971.051384606479</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45971.051384606479</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45971.051384606479</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45971.051384606479</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45971.051384606479</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45971.051384606479</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45971.051384606479</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45971.051384606479</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45971.051384606479</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45971.051384606479</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45971.051384606479</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45971.051384606479</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45971.051384606479</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45971.051384606479</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45971.051384606479</v>
      </c>
      <c r="H257" s="124"/>
      <c r="I257" s="124" t="str">
        <f>IFERROR(VLOOKUP(D257,DB!A:F,6,0),"")</f>
        <v/>
      </c>
      <c r="J257" s="124" t="str">
        <f>IFERROR(VLOOKUP(D257,DB!A:G,7,0),"")</f>
        <v/>
      </c>
      <c r="K257" s="124"/>
      <c r="L257" s="124" t="str">
        <f>IFERROR(VLOOKUP(D257,DB!A:I,9,0),"")</f>
        <v/>
      </c>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sheetData>
  <dataValidations count="2">
    <dataValidation allowBlank="1" showInputMessage="1" showErrorMessage="1" sqref="E1" xr:uid="{920C6338-E771-4DAE-8C89-92A9093EA4DE}"/>
    <dataValidation type="list" allowBlank="1" showInputMessage="1" showErrorMessage="1" sqref="E2:E25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4"/>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61" t="s">
        <v>39122</v>
      </c>
      <c r="B2" s="162" t="str">
        <f>IFERROR(VLOOKUP(D2,DB!A:K,11,0),"")</f>
        <v>R6</v>
      </c>
      <c r="C2" s="163">
        <v>1</v>
      </c>
      <c r="D2" s="162" t="s">
        <v>35650</v>
      </c>
      <c r="E2" s="160" t="s">
        <v>39021</v>
      </c>
      <c r="F2" s="164">
        <v>45970.686331018522</v>
      </c>
      <c r="G2" s="165">
        <f t="shared" ref="G2:G12" ca="1" si="0">IFERROR(NOW()-F2,"-")</f>
        <v>0.3650535879569361</v>
      </c>
      <c r="H2" s="164">
        <v>45970.68136574074</v>
      </c>
      <c r="I2" s="162" t="str">
        <f>IFERROR(VLOOKUP(D2,DB!A:F,6,0),"")</f>
        <v>Generator-SG</v>
      </c>
      <c r="J2" s="162" t="str">
        <f>IFERROR(VLOOKUP(D2,DB!A:G,7,0),"")</f>
        <v>Dead</v>
      </c>
      <c r="K2" s="166" t="s">
        <v>39123</v>
      </c>
      <c r="L2" s="162" t="str">
        <f>IFERROR(VLOOKUP(D2,DB!A:I,9,0),"")</f>
        <v>Latis</v>
      </c>
    </row>
    <row r="3" spans="1:16382" ht="31.5" customHeight="1">
      <c r="A3" s="140"/>
      <c r="B3" s="141" t="str">
        <f>IFERROR(VLOOKUP(D3,DB!A:K,11,0),"")</f>
        <v/>
      </c>
      <c r="C3" s="142"/>
      <c r="D3" s="141"/>
      <c r="E3" s="124"/>
      <c r="F3" s="143"/>
      <c r="G3" s="105">
        <f t="shared" ca="1" si="0"/>
        <v>45971.051384606479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45971.051384606479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45971.051384606479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45971.051384606479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45971.051384606479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45971.051384606479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45971.051384606479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45971.051384606479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45971.051384606479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45971.051384606479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ref="G13:G76" ca="1" si="1">IFERROR(NOW()-F13,"-")</f>
        <v>45971.051384606479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45971.051384606479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45971.051384606479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45971.051384606479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45971.051384606479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45971.051384606479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45971.051384606479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45971.051384606479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45971.051384606479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45971.051384606479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45971.051384606479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45971.051384606479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45971.051384606479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45971.051384606479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45971.051384606479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45971.051384606479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45971.051384606479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45971.051384606479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45971.051384606479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45971.051384606479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45971.051384606479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45971.051384606479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45971.051384606479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45971.051384606479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45971.051384606479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45971.051384606479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45971.051384606479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45971.051384606479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45971.051384606479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45971.051384606479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45971.051384606479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45971.051384606479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45971.051384606479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45971.051384606479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45971.051384606479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45971.051384606479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45971.051384606479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45971.051384606479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45971.051384606479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45971.051384606479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45971.051384606479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45971.051384606479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45971.051384606479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45971.051384606479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45971.051384606479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45971.051384606479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45971.051384606479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45971.051384606479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45971.051384606479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45971.051384606479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45971.051384606479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45971.051384606479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45971.051384606479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45971.051384606479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45971.051384606479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45971.051384606479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45971.051384606479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45971.051384606479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45971.051384606479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45971.051384606479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45971.051384606479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45971.051384606479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45971.051384606479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45971.051384606479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ref="G77:G140" ca="1" si="2">IFERROR(NOW()-F77,"-")</f>
        <v>45971.051384606479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45971.051384606479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45971.051384606479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45971.051384606479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45971.051384606479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45971.051384606479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45971.051384606479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45971.051384606479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45971.051384606479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45971.051384606479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45971.051384606479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45971.051384606479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45971.051384606479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45971.051384606479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45971.051384606479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45971.051384606479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45971.051384606479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45971.051384606479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45971.051384606479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45971.051384606479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45971.051384606479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45971.051384606479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45971.051384606479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45971.051384606479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45971.051384606479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45971.051384606479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45971.051384606479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45971.051384606479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45971.051384606479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45971.051384606479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45971.051384606479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45971.051384606479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45971.051384606479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45971.051384606479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45971.051384606479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45971.051384606479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45971.051384606479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45971.051384606479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45971.051384606479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45971.051384606479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45971.051384606479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45971.051384606479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45971.051384606479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45971.051384606479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45971.051384606479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45971.051384606479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45971.051384606479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45971.051384606479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45971.051384606479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45971.051384606479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45971.051384606479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45971.051384606479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45971.051384606479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45971.051384606479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45971.051384606479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45971.051384606479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45971.051384606479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45971.051384606479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45971.051384606479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45971.051384606479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45971.051384606479</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45971.051384606479</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45971.051384606479</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45971.051384606479</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ref="G141:G174" ca="1" si="3">IFERROR(NOW()-F141,"-")</f>
        <v>45971.051384606479</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45971.051384606479</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45971.051384606479</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45971.051384606479</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45971.051384606479</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45971.051384606479</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45971.051384606479</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45971.051384606479</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45971.051384606479</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45971.051384606479</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45971.051384606479</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45971.051384606479</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45971.051384606479</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45971.051384606479</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45971.051384606479</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45971.051384606479</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45971.051384606479</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45971.051384606479</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45971.051384606479</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45971.051384606479</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45971.051384606479</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45971.051384606479</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45971.051384606479</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45971.051384606479</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45971.051384606479</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45971.051384606479</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45971.051384606479</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45971.051384606479</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45971.051384606479</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45971.051384606479</v>
      </c>
      <c r="H170" s="143"/>
      <c r="I170" s="141" t="str">
        <f>IFERROR(VLOOKUP(D170,DB!A:F,6,0),"")</f>
        <v/>
      </c>
      <c r="J170" s="141" t="str">
        <f>IFERROR(VLOOKUP(D170,DB!A:G,7,0),"")</f>
        <v/>
      </c>
      <c r="K170" s="144"/>
      <c r="L170" s="145" t="str">
        <f>IFERROR(VLOOKUP(D170,DB!A:I,9,0),"")</f>
        <v/>
      </c>
    </row>
    <row r="171" spans="1:12" ht="31.5" customHeight="1">
      <c r="A171" s="140"/>
      <c r="B171" s="141" t="str">
        <f>IFERROR(VLOOKUP(D171,DB!A:K,11,0),"")</f>
        <v/>
      </c>
      <c r="C171" s="142"/>
      <c r="D171" s="141"/>
      <c r="E171" s="124"/>
      <c r="F171" s="143"/>
      <c r="G171" s="105">
        <f t="shared" ca="1" si="3"/>
        <v>45971.051384606479</v>
      </c>
      <c r="H171" s="143"/>
      <c r="I171" s="141" t="str">
        <f>IFERROR(VLOOKUP(D171,DB!A:F,6,0),"")</f>
        <v/>
      </c>
      <c r="J171" s="141" t="str">
        <f>IFERROR(VLOOKUP(D171,DB!A:G,7,0),"")</f>
        <v/>
      </c>
      <c r="K171" s="144"/>
      <c r="L171" s="145" t="str">
        <f>IFERROR(VLOOKUP(D171,DB!A:I,9,0),"")</f>
        <v/>
      </c>
    </row>
    <row r="172" spans="1:12" ht="31.5" customHeight="1">
      <c r="A172" s="140"/>
      <c r="B172" s="141" t="str">
        <f>IFERROR(VLOOKUP(D172,DB!A:K,11,0),"")</f>
        <v/>
      </c>
      <c r="C172" s="142"/>
      <c r="D172" s="141"/>
      <c r="E172" s="124"/>
      <c r="F172" s="143"/>
      <c r="G172" s="105">
        <f t="shared" ca="1" si="3"/>
        <v>45971.051384606479</v>
      </c>
      <c r="H172" s="143"/>
      <c r="I172" s="141" t="str">
        <f>IFERROR(VLOOKUP(D172,DB!A:F,6,0),"")</f>
        <v/>
      </c>
      <c r="J172" s="141" t="str">
        <f>IFERROR(VLOOKUP(D172,DB!A:G,7,0),"")</f>
        <v/>
      </c>
      <c r="K172" s="144"/>
      <c r="L172" s="145" t="str">
        <f>IFERROR(VLOOKUP(D172,DB!A:I,9,0),"")</f>
        <v/>
      </c>
    </row>
    <row r="173" spans="1:12" ht="31.5" customHeight="1">
      <c r="A173" s="140"/>
      <c r="B173" s="141" t="str">
        <f>IFERROR(VLOOKUP(D173,DB!A:K,11,0),"")</f>
        <v/>
      </c>
      <c r="C173" s="142"/>
      <c r="D173" s="141"/>
      <c r="E173" s="124"/>
      <c r="F173" s="143"/>
      <c r="G173" s="105">
        <f t="shared" ca="1" si="3"/>
        <v>45971.051384606479</v>
      </c>
      <c r="H173" s="143"/>
      <c r="I173" s="141" t="str">
        <f>IFERROR(VLOOKUP(D173,DB!A:F,6,0),"")</f>
        <v/>
      </c>
      <c r="J173" s="141" t="str">
        <f>IFERROR(VLOOKUP(D173,DB!A:G,7,0),"")</f>
        <v/>
      </c>
      <c r="K173" s="144"/>
      <c r="L173" s="145" t="str">
        <f>IFERROR(VLOOKUP(D173,DB!A:I,9,0),"")</f>
        <v/>
      </c>
    </row>
    <row r="174" spans="1:12" ht="31.5" customHeight="1">
      <c r="A174" s="140"/>
      <c r="B174" s="141" t="str">
        <f>IFERROR(VLOOKUP(D174,DB!A:K,11,0),"")</f>
        <v/>
      </c>
      <c r="C174" s="142"/>
      <c r="D174" s="141"/>
      <c r="E174" s="124"/>
      <c r="F174" s="143"/>
      <c r="G174" s="105">
        <f t="shared" ca="1" si="3"/>
        <v>45971.051384606479</v>
      </c>
      <c r="H174" s="143"/>
      <c r="I174" s="141" t="str">
        <f>IFERROR(VLOOKUP(D174,DB!A:F,6,0),"")</f>
        <v/>
      </c>
      <c r="J174" s="141" t="str">
        <f>IFERROR(VLOOKUP(D174,DB!A:G,7,0),"")</f>
        <v/>
      </c>
      <c r="K174" s="144"/>
      <c r="L174" s="145" t="str">
        <f>IFERROR(VLOOKUP(D174,DB!A:I,9,0),"")</f>
        <v/>
      </c>
    </row>
  </sheetData>
  <dataValidations count="2">
    <dataValidation allowBlank="1" showInputMessage="1" showErrorMessage="1" sqref="E1" xr:uid="{9E1BC488-8814-4F8A-8DBE-742B3278AB71}"/>
    <dataValidation type="list" allowBlank="1" showInputMessage="1" showErrorMessage="1" sqref="E2:E17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2025-11-09T22:14:15Z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