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09" documentId="120_S{2AC9BD13-BADA-5192-A53E-5A8FF88502F6}" xr6:coauthVersionLast="47" xr6:coauthVersionMax="47" xr10:uidLastSave="{E1870320-6528-4B0D-90AB-834ED35BBDCC}"/>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7" i="5"/>
  <c r="L18" i="5"/>
  <c r="L19" i="5"/>
  <c r="L20" i="5"/>
  <c r="L21" i="5"/>
  <c r="L22" i="5"/>
  <c r="L23" i="5"/>
  <c r="L24" i="5"/>
  <c r="L25" i="5"/>
  <c r="J17" i="5"/>
  <c r="J18" i="5"/>
  <c r="J19" i="5"/>
  <c r="J20" i="5"/>
  <c r="J21" i="5"/>
  <c r="J22" i="5"/>
  <c r="J23" i="5"/>
  <c r="J24" i="5"/>
  <c r="J25" i="5"/>
  <c r="I17" i="5"/>
  <c r="I18" i="5"/>
  <c r="I19" i="5"/>
  <c r="I20" i="5"/>
  <c r="I21" i="5"/>
  <c r="I22" i="5"/>
  <c r="I23" i="5"/>
  <c r="I24" i="5"/>
  <c r="I25" i="5"/>
  <c r="B17" i="5"/>
  <c r="B18" i="5"/>
  <c r="B19" i="5"/>
  <c r="B20" i="5"/>
  <c r="B21" i="5"/>
  <c r="B22" i="5"/>
  <c r="B23" i="5"/>
  <c r="B24" i="5"/>
  <c r="B25" i="5"/>
  <c r="G17" i="5"/>
  <c r="G18" i="5"/>
  <c r="G19" i="5"/>
  <c r="G20" i="5"/>
  <c r="G21" i="5"/>
  <c r="G22" i="5"/>
  <c r="G23" i="5"/>
  <c r="G24" i="5"/>
  <c r="G25" i="5"/>
  <c r="D2" i="3"/>
  <c r="D12" i="3"/>
  <c r="D9" i="3"/>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2" i="9"/>
  <c r="G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L6" i="5"/>
  <c r="L7" i="5"/>
  <c r="L8" i="5"/>
  <c r="L9" i="5"/>
  <c r="L10" i="5"/>
  <c r="L11" i="5"/>
  <c r="L12" i="5"/>
  <c r="L13" i="5"/>
  <c r="L14" i="5"/>
  <c r="L15" i="5"/>
  <c r="L16" i="5"/>
  <c r="J6" i="5"/>
  <c r="J7" i="5"/>
  <c r="J8" i="5"/>
  <c r="J9" i="5"/>
  <c r="J10" i="5"/>
  <c r="J11" i="5"/>
  <c r="J12" i="5"/>
  <c r="J13" i="5"/>
  <c r="J14" i="5"/>
  <c r="J15" i="5"/>
  <c r="J16" i="5"/>
  <c r="I6" i="5"/>
  <c r="I7" i="5"/>
  <c r="I8" i="5"/>
  <c r="I9" i="5"/>
  <c r="I10" i="5"/>
  <c r="I11" i="5"/>
  <c r="I12" i="5"/>
  <c r="I13" i="5"/>
  <c r="I14" i="5"/>
  <c r="I15" i="5"/>
  <c r="I16" i="5"/>
  <c r="B6" i="5"/>
  <c r="B7" i="5"/>
  <c r="B8" i="5"/>
  <c r="B9" i="5"/>
  <c r="B10" i="5"/>
  <c r="B11" i="5"/>
  <c r="B12" i="5"/>
  <c r="B13" i="5"/>
  <c r="B14" i="5"/>
  <c r="B15" i="5"/>
  <c r="B16" i="5"/>
  <c r="G6" i="5"/>
  <c r="G7" i="5"/>
  <c r="G8" i="5"/>
  <c r="G9" i="5"/>
  <c r="G10" i="5"/>
  <c r="G11" i="5"/>
  <c r="G12" i="5"/>
  <c r="G13" i="5"/>
  <c r="G14" i="5"/>
  <c r="G15" i="5"/>
  <c r="G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<sst xmlns="http://schemas.openxmlformats.org/spreadsheetml/2006/main" count="181595" uniqueCount="39212">
  <si>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</si>
  <si>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</si>
  <si>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</si>
  <si>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</si>
  <si>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</si>
  <si>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</si>
  <si>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</si>
  <si>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</si>
  <si>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</si>
  <si>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</si>
  <si>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</si>
  <si>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</si>
  <si>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</si>
  <si>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</si>
  <si>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</si>
  <si>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</si>
  <si>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</si>
  <si>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</si>
  <si>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</si>
  <si>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</si>
  <si>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</si>
  <si>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</si>
  <si>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</si>
  <si>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</si>
  <si>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</si>
  <si>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</si>
  <si>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</si>
  <si>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</si>
  <si>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</si>
  <si>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</si>
  <si>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</si>
  <si>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</si>
  <si>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</si>
  <si>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</si>
  <si>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</si>
  <si>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</si>
  <si>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</si>
  <si>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</si>
  <si>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</si>
  <si>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</si>
  <si>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</si>
  <si>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</si>
  <si>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</si>
  <si>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</si>
  <si>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</si>
  <si>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</si>
  <si>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</si>
  <si>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</si>
  <si>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</si>
  <si>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</si>
  <si>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</si>
  <si>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</si>
  <si>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</si>
  <si>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</si>
  <si>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</si>
  <si>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</si>
  <si>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</si>
  <si>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</si>
  <si>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</si>
  <si>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</si>
  <si>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</si>
  <si>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</si>
  <si>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</si>
  <si>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</si>
  <si>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</si>
  <si>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</si>
  <si>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</si>
  <si>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</si>
  <si>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</si>
  <si>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</si>
  <si>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</si>
  <si>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</si>
  <si>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</si>
  <si>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</si>
  <si>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</si>
  <si>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</si>
  <si>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</si>
  <si>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</si>
  <si>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</si>
  <si>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</si>
  <si>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</si>
  <si>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</si>
  <si>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</si>
  <si>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</si>
  <si>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</si>
  <si>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</si>
  <si>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</si>
  <si>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</si>
  <si>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</si>
  <si>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</si>
  <si>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</si>
  <si>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</si>
  <si>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</si>
  <si>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</si>
  <si>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</si>
  <si>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</si>
  <si>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</si>
  <si>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</si>
  <si>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</si>
  <si>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</si>
  <si>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</si>
  <si>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</si>
  <si>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</si>
  <si>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</si>
  <si>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</si>
  <si>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</si>
  <si>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</si>
  <si>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</si>
  <si>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</si>
  <si>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</si>
  <si>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</si>
  <si>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</si>
  <si>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</si>
  <si>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</si>
  <si>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</si>
  <si>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</si>
  <si>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</si>
  <si>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</si>
  <si>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</si>
  <si>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</si>
  <si>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</si>
  <si>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</si>
  <si>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</si>
  <si>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</si>
  <si>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</si>
  <si>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</si>
  <si>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</si>
  <si>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</si>
  <si>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</si>
  <si>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</si>
  <si>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</si>
  <si>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</si>
  <si>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</si>
  <si>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</si>
  <si>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</si>
  <si>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</si>
  <si>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</si>
  <si>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</si>
  <si>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</si>
  <si>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</si>
  <si>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</si>
  <si>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</si>
  <si>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</si>
  <si>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</si>
  <si>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</si>
  <si>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</si>
  <si>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</si>
  <si>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</si>
  <si>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</si>
  <si>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</si>
  <si>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</si>
  <si>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</si>
  <si>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</si>
  <si>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</si>
  <si>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</si>
  <si>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</si>
  <si>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</si>
  <si>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</si>
  <si>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</si>
  <si>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</si>
  <si>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</si>
  <si>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</si>
  <si>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</si>
  <si>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</si>
  <si>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</si>
  <si>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</si>
  <si>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</si>
  <si>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</si>
  <si>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</si>
  <si>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</si>
  <si>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</si>
  <si>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</si>
  <si>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</si>
  <si>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</si>
  <si>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</si>
  <si>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</si>
  <si>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</si>
  <si>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</si>
  <si>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</si>
  <si>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</si>
  <si>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</si>
  <si>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</si>
  <si>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</si>
  <si>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</si>
  <si>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</si>
  <si>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</si>
  <si>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</si>
  <si>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</si>
  <si>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</si>
  <si>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</si>
  <si>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</si>
  <si>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</si>
  <si>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</si>
  <si>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</si>
  <si>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</si>
  <si>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</si>
  <si>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</si>
  <si>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</si>
  <si>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</si>
  <si>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</si>
  <si>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</si>
  <si>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</si>
  <si>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</si>
  <si>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</si>
  <si>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</si>
  <si>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</si>
  <si>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</si>
  <si>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</si>
  <si>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</si>
  <si>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</si>
  <si>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</si>
  <si>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</si>
  <si>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</si>
  <si>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</si>
  <si>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</si>
  <si>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</si>
  <si>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</si>
  <si>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</si>
  <si>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</si>
  <si>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</si>
  <si>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</si>
  <si>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</si>
  <si>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</si>
  <si>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</si>
  <si>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</si>
  <si>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</si>
  <si>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</si>
  <si>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</si>
  <si>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</si>
  <si>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</si>
  <si>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</si>
  <si>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</si>
  <si>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</si>
  <si>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</si>
  <si>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</si>
  <si>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</si>
  <si>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</si>
  <si>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</si>
  <si>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</si>
  <si>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</si>
  <si>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</si>
  <si>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</si>
  <si>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</si>
  <si>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</si>
  <si>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</si>
  <si>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</si>
  <si>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</si>
  <si>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</si>
  <si>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</si>
  <si>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</si>
  <si>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</si>
  <si>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</si>
  <si>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</si>
  <si>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</si>
  <si>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</si>
  <si>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</si>
  <si>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</si>
  <si>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</si>
  <si>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</si>
  <si>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</si>
  <si>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</si>
  <si>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</si>
  <si>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</si>
  <si>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</si>
  <si>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</si>
  <si>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</si>
  <si>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</si>
  <si>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</si>
  <si>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</si>
  <si>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</si>
  <si>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</si>
  <si>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</si>
  <si>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</si>
  <si>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</si>
  <si>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</si>
  <si>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</si>
  <si>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</si>
  <si>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</si>
  <si>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</si>
  <si>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</si>
  <si>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</si>
  <si>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</si>
  <si>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</si>
  <si>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</si>
  <si>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</si>
  <si>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</si>
  <si>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</si>
  <si>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</si>
  <si>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</si>
  <si>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</si>
  <si>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</si>
  <si>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</si>
  <si>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</si>
  <si>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</si>
  <si>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</si>
  <si>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</si>
  <si>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</si>
  <si>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</si>
  <si>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</si>
  <si>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</si>
  <si>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</si>
  <si>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</si>
  <si>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</si>
  <si>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</si>
  <si>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</si>
  <si>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</si>
  <si>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</si>
  <si>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</si>
  <si>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</si>
  <si>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</si>
  <si>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</si>
  <si>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</si>
  <si>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</si>
  <si>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</si>
  <si>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</si>
  <si>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</si>
  <si>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</si>
  <si>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</si>
  <si>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</si>
  <si>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</si>
  <si>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</si>
  <si>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</si>
  <si>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</si>
  <si>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</si>
  <si>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</si>
  <si>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</si>
  <si>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</si>
  <si>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</si>
  <si>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</si>
  <si>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</si>
  <si>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</si>
  <si>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</si>
  <si>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</si>
  <si>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</si>
  <si>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</si>
  <si>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</si>
  <si>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</si>
  <si>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</si>
  <si>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</si>
  <si>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</si>
  <si>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</si>
  <si>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</si>
  <si>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</si>
  <si>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</si>
  <si>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</si>
  <si>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</si>
  <si>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</si>
  <si>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</si>
  <si>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</si>
  <si>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</si>
  <si>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</si>
  <si>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</si>
  <si>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</si>
  <si>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</si>
  <si>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</si>
  <si>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</si>
  <si>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</si>
  <si>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</si>
  <si>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</si>
  <si>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</si>
  <si>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</si>
  <si>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</si>
  <si>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</si>
  <si>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</si>
  <si>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</si>
  <si>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</si>
  <si>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</si>
  <si>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</si>
  <si>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</si>
  <si>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</si>
  <si>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</si>
  <si>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</si>
  <si>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</si>
  <si>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</si>
  <si>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</si>
  <si>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</si>
  <si>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</si>
  <si>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</si>
  <si>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</si>
  <si>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</si>
  <si>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</si>
  <si>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</si>
  <si>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</si>
  <si>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</si>
  <si>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</si>
  <si>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</si>
  <si>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</si>
  <si>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</si>
  <si>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</si>
  <si>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</si>
  <si>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</si>
  <si>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</si>
  <si>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</si>
  <si>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</si>
  <si>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</si>
  <si>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</si>
  <si>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</si>
  <si>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</si>
  <si>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</si>
  <si>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</si>
  <si>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</si>
  <si>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</si>
  <si>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</si>
  <si>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</si>
  <si>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</si>
  <si>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</si>
  <si>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</si>
  <si>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</si>
  <si>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</si>
  <si>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</si>
  <si>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</si>
  <si>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</si>
  <si>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</si>
  <si>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</si>
  <si>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</si>
  <si>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</si>
  <si>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</si>
  <si>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</si>
  <si>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</si>
  <si>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</si>
  <si>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</si>
  <si>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</si>
  <si>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</si>
  <si>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</si>
  <si>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</si>
  <si>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</si>
  <si>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</si>
  <si>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</si>
  <si>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</si>
  <si>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</si>
  <si>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</si>
  <si>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</si>
  <si>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</si>
  <si>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</si>
  <si>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</si>
  <si>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</si>
  <si>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</si>
  <si>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</si>
  <si>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</si>
  <si>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</si>
  <si>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</si>
  <si>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</si>
  <si>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</si>
  <si>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</si>
  <si>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</si>
  <si>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</si>
  <si>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</si>
  <si>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</si>
  <si>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</si>
  <si>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</si>
  <si>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</si>
  <si>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</si>
  <si>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</si>
  <si>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</si>
  <si>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</si>
  <si>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</si>
  <si>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</si>
  <si>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</si>
  <si>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</si>
  <si>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</si>
  <si>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</si>
  <si>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</si>
  <si>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</si>
  <si>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</si>
  <si>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</si>
  <si>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</si>
  <si>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</si>
  <si>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</si>
  <si>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</si>
  <si>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</si>
  <si>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</si>
  <si>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</si>
  <si>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</si>
  <si>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</si>
  <si>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</si>
  <si>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</si>
  <si>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</si>
  <si>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</si>
  <si>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</si>
  <si>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</si>
  <si>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</si>
  <si>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</si>
  <si>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</si>
  <si>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</si>
  <si>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</si>
  <si>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</si>
  <si>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</si>
  <si>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</si>
  <si>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</si>
  <si>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</si>
  <si>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</si>
  <si>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</si>
  <si>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</si>
  <si>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</si>
  <si>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</si>
  <si>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</si>
  <si>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</si>
  <si>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</si>
  <si>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</si>
  <si>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</si>
  <si>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</si>
  <si>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</si>
  <si>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</si>
  <si>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</si>
  <si>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</si>
  <si>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</si>
  <si>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</si>
  <si>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</si>
  <si>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</si>
  <si>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</si>
  <si>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</si>
  <si>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</si>
  <si>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</si>
  <si>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</si>
  <si>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</si>
  <si>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</si>
  <si>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</si>
  <si>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</si>
  <si>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</si>
  <si>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</si>
  <si>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</si>
  <si>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</si>
  <si>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</si>
  <si>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</si>
  <si>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</si>
  <si>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</si>
  <si>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</si>
  <si>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</si>
  <si>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</si>
  <si>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</si>
  <si>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</si>
  <si>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</si>
  <si>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</si>
  <si>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</si>
  <si>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</si>
  <si>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</si>
  <si>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</si>
  <si>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</si>
  <si>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</si>
  <si>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</si>
  <si>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</si>
  <si>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</si>
  <si>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</si>
  <si>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</si>
  <si>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</si>
  <si>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</si>
  <si>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</si>
  <si>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</si>
  <si>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</si>
  <si>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</si>
  <si>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</si>
  <si>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</si>
  <si>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</si>
  <si>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</si>
  <si>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</si>
  <si>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</si>
  <si>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</si>
  <si>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</si>
  <si>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</si>
  <si>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</si>
  <si>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</si>
  <si>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</si>
  <si>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</si>
  <si>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</si>
  <si>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</si>
  <si>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</si>
  <si>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</si>
  <si>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</si>
  <si>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</si>
  <si>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</si>
  <si>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</si>
  <si>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</si>
  <si>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</si>
  <si>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</si>
  <si>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</si>
  <si>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</si>
  <si>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</si>
  <si>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</si>
  <si>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</si>
  <si>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</si>
  <si>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</si>
  <si>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</si>
  <si>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</si>
  <si>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</si>
  <si>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</si>
  <si>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</si>
  <si>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</si>
  <si>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</si>
  <si>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</si>
  <si>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</si>
  <si>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</si>
  <si>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</si>
  <si>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</si>
  <si>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</si>
  <si>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</si>
  <si>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</si>
  <si>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</si>
  <si>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</si>
  <si>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</si>
  <si>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</si>
  <si>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</si>
  <si>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</si>
  <si>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</si>
  <si>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</si>
  <si>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</si>
  <si>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</si>
  <si>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</si>
  <si>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</si>
  <si>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</si>
  <si>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</si>
  <si>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</si>
  <si>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</si>
  <si>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</si>
  <si>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</si>
  <si>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</si>
  <si>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</si>
  <si>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</si>
  <si>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</si>
  <si>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</si>
  <si>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</si>
  <si>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</si>
  <si>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</si>
  <si>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</si>
  <si>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</si>
  <si>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</si>
  <si>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</si>
  <si>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</si>
  <si>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</si>
  <si>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</si>
  <si>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</si>
  <si>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</si>
  <si>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</si>
  <si>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</si>
  <si>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</si>
  <si>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</si>
  <si>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</si>
  <si>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</si>
  <si>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</si>
  <si>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</si>
  <si>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</si>
  <si>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</si>
  <si>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</si>
  <si>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</si>
  <si>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</si>
  <si>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</si>
  <si>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</si>
  <si>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</si>
  <si>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</si>
  <si>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</si>
  <si>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</si>
  <si>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</si>
  <si>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</si>
  <si>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</si>
  <si>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</si>
  <si>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</si>
  <si>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</si>
  <si>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</si>
  <si>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</si>
  <si>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</si>
  <si>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</si>
  <si>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</si>
  <si>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</si>
  <si>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</si>
  <si>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</si>
  <si>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</si>
  <si>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</si>
  <si>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</si>
  <si>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</si>
  <si>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</si>
  <si>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</si>
  <si>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</si>
  <si>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</si>
  <si>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</si>
  <si>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</si>
  <si>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</si>
  <si>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</si>
  <si>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</si>
  <si>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</si>
  <si>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</si>
  <si>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</si>
  <si>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</si>
  <si>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</si>
  <si>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</si>
  <si>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</si>
  <si>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</si>
  <si>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</si>
  <si>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</si>
  <si>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</si>
  <si>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</si>
  <si>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</si>
  <si>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</si>
  <si>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</si>
  <si>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</si>
  <si>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</si>
  <si>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</si>
  <si>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</si>
  <si>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</si>
  <si>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</si>
  <si>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</si>
  <si>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</si>
  <si>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</si>
  <si>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</si>
  <si>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</si>
  <si>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</si>
  <si>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</si>
  <si>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</si>
  <si>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</si>
  <si>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</si>
  <si>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</si>
  <si>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</si>
  <si>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</si>
  <si>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</si>
  <si>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</si>
  <si>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</si>
  <si>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</si>
  <si>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</si>
  <si>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</si>
  <si>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</si>
  <si>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</si>
  <si>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</si>
  <si>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</si>
  <si>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</si>
  <si>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</si>
  <si>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</si>
  <si>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</si>
  <si>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</si>
  <si>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</si>
  <si>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</si>
  <si>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</si>
  <si>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</si>
  <si>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</si>
  <si>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</si>
  <si>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</si>
  <si>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</si>
  <si>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</si>
  <si>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</si>
  <si>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</si>
  <si>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</si>
  <si>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</si>
  <si>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</si>
  <si>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</si>
  <si>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</si>
  <si>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</si>
  <si>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</si>
  <si>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</si>
  <si>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</si>
  <si>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</si>
  <si>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</si>
  <si>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</si>
  <si>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</si>
  <si>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</si>
  <si>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</si>
  <si>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</si>
  <si>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</si>
  <si>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</si>
  <si>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</si>
  <si>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</si>
  <si>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</si>
  <si>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</si>
  <si>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</si>
  <si>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</si>
  <si>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</si>
  <si>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</si>
  <si>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</si>
  <si>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</si>
  <si>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</si>
  <si>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</si>
  <si>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</si>
  <si>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</si>
  <si>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</si>
  <si>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</si>
  <si>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</si>
  <si>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</si>
  <si>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</si>
  <si>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</si>
  <si>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</si>
  <si>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</si>
  <si>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</si>
  <si>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</si>
  <si>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</si>
  <si>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</si>
  <si>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</si>
  <si>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</si>
  <si>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</si>
  <si>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</si>
  <si>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</si>
  <si>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</si>
  <si>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</si>
  <si>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</si>
  <si>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</si>
  <si>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</si>
  <si>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</si>
  <si>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</si>
  <si>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</si>
  <si>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</si>
  <si>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</si>
  <si>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</si>
  <si>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</si>
  <si>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</si>
  <si>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</si>
  <si>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</si>
  <si>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</si>
  <si>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</si>
  <si>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</si>
  <si>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</si>
  <si>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</si>
  <si>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</si>
  <si>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</si>
  <si>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</si>
  <si>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</si>
  <si>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</si>
  <si>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</si>
  <si>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</si>
  <si>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</si>
  <si>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</si>
  <si>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</si>
  <si>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</si>
  <si>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</si>
  <si>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</si>
  <si>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</si>
  <si>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</si>
  <si>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</si>
  <si>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</si>
  <si>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</si>
  <si>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</si>
  <si>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</si>
  <si>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</si>
  <si>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</si>
  <si>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</si>
  <si>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</si>
  <si>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</si>
  <si>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</si>
  <si>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</si>
  <si>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</si>
  <si>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</si>
  <si>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</si>
  <si>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</si>
  <si>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</si>
  <si>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</si>
  <si>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</si>
  <si>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</si>
  <si>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</si>
  <si>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</si>
  <si>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</si>
  <si>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</si>
  <si>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</si>
  <si>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</si>
  <si>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</si>
  <si>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</si>
  <si>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</si>
  <si>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</si>
  <si>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</si>
  <si>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</si>
  <si>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</si>
  <si>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</si>
  <si>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</si>
  <si>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</si>
  <si>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</si>
  <si>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</si>
  <si>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</si>
  <si>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</si>
  <si>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</si>
  <si>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</si>
  <si>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</si>
  <si>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</si>
  <si>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</si>
  <si>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</si>
  <si>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</si>
  <si>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</si>
  <si>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</si>
  <si>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</si>
  <si>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</si>
  <si>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</si>
  <si>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</si>
  <si>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</si>
  <si>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</si>
  <si>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</si>
  <si>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</si>
  <si>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</si>
  <si>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</si>
  <si>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</si>
  <si>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</si>
  <si>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</si>
  <si>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</si>
  <si>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</si>
  <si>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</si>
  <si>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</si>
  <si>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</si>
  <si>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</si>
  <si>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</si>
  <si>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</si>
  <si>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</si>
  <si>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</si>
  <si>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</si>
  <si>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</si>
  <si>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</si>
  <si>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</si>
  <si>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</si>
  <si>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</si>
  <si>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</si>
  <si>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</si>
  <si>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</si>
  <si>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</si>
  <si>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</si>
  <si>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</si>
  <si>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</si>
  <si>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</si>
  <si>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</si>
  <si>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</si>
  <si>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</si>
  <si>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</si>
  <si>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</si>
  <si>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</si>
  <si>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</si>
  <si>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</si>
  <si>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</si>
  <si>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</si>
  <si>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</si>
  <si>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</si>
  <si>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</si>
  <si>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</si>
  <si>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</si>
  <si>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</si>
  <si>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</si>
  <si>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</si>
  <si>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</si>
  <si>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</si>
  <si>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</si>
  <si>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</si>
  <si>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</si>
  <si>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</si>
  <si>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</si>
  <si>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</si>
  <si>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</si>
  <si>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</si>
  <si>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</si>
  <si>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</si>
  <si>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</si>
  <si>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</si>
  <si>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</si>
  <si>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</si>
  <si>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</si>
  <si>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</si>
  <si>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</si>
  <si>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</si>
  <si>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</si>
  <si>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</si>
  <si>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</si>
  <si>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</si>
  <si>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</si>
  <si>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</si>
  <si>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</si>
  <si>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</si>
  <si>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</si>
  <si>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</si>
  <si>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</si>
  <si>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</si>
  <si>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</si>
  <si>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</si>
  <si>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</si>
  <si>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</si>
  <si>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</si>
  <si>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</si>
  <si>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</si>
  <si>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</si>
  <si>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</si>
  <si>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</si>
  <si>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</si>
  <si>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</si>
  <si>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</si>
  <si>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</si>
  <si>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</si>
  <si>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</si>
  <si>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</si>
  <si>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</si>
  <si>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</si>
  <si>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</si>
  <si>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</si>
  <si>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</si>
  <si>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</si>
  <si>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</si>
  <si>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</si>
  <si>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</si>
  <si>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</si>
  <si>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</si>
  <si>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</si>
  <si>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</si>
  <si>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</si>
  <si>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</si>
  <si>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</si>
  <si>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</si>
  <si>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</si>
  <si>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</si>
  <si>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</si>
  <si>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</si>
  <si>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</si>
  <si>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</si>
  <si>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</si>
  <si>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</si>
  <si>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</si>
  <si>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</si>
  <si>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</si>
  <si>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</si>
  <si>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</si>
  <si>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</si>
  <si>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</si>
  <si>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</si>
  <si>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</si>
  <si>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</si>
  <si>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</si>
  <si>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</si>
  <si>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</si>
  <si>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</si>
  <si>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</si>
  <si>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</si>
  <si>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</si>
  <si>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</si>
  <si>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</si>
  <si>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</si>
  <si>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</si>
  <si>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</si>
  <si>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</si>
  <si>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</si>
  <si>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</si>
  <si>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</si>
  <si>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</si>
  <si>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</si>
  <si>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</si>
  <si>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</si>
  <si>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</si>
  <si>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</si>
  <si>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</si>
  <si>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</si>
  <si>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</si>
  <si>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</si>
  <si>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</si>
  <si>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</si>
  <si>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</si>
  <si>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</si>
  <si>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</si>
  <si>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</si>
  <si>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</si>
  <si>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</si>
  <si>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</si>
  <si>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</si>
  <si>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</si>
  <si>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</si>
  <si>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</si>
  <si>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</si>
  <si>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</si>
  <si>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</si>
  <si>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</si>
  <si>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</si>
  <si>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</si>
  <si>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</si>
  <si>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</si>
  <si>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</si>
  <si>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</si>
  <si>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</si>
  <si>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</si>
  <si>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</si>
  <si>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</si>
  <si>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</si>
  <si>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</si>
  <si>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</si>
  <si>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</si>
  <si>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</si>
  <si>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</si>
  <si>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</si>
  <si>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</si>
  <si>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</si>
  <si>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</si>
  <si>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</si>
  <si>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</si>
  <si>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</si>
  <si>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</si>
  <si>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</si>
  <si>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</si>
  <si>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</si>
  <si>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</si>
  <si>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</si>
  <si>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</si>
  <si>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</si>
  <si>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</si>
  <si>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</si>
  <si>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</si>
  <si>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</si>
  <si>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</si>
  <si>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</si>
  <si>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</si>
  <si>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</si>
  <si>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</si>
  <si>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</si>
  <si>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</si>
  <si>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</si>
  <si>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</si>
  <si>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</si>
  <si>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</si>
  <si>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</si>
  <si>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</si>
  <si>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</si>
  <si>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</si>
  <si>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</si>
  <si>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</si>
  <si>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</si>
  <si>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</si>
  <si>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</si>
  <si>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</si>
  <si>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</si>
  <si>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</si>
  <si>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</si>
  <si>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</si>
  <si>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</si>
  <si>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</si>
  <si>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</si>
  <si>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</si>
  <si>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</si>
  <si>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</si>
  <si>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</si>
  <si>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</si>
  <si>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</si>
  <si>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</si>
  <si>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</si>
  <si>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</si>
  <si>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</si>
  <si>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</si>
  <si>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</si>
  <si>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</si>
  <si>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</si>
  <si>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</si>
  <si>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</si>
  <si>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</si>
  <si>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</si>
  <si>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</si>
  <si>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</si>
  <si>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</si>
  <si>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</si>
  <si>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</si>
  <si>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</si>
  <si>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</si>
  <si>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</si>
  <si>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</si>
  <si>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</si>
  <si>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</si>
  <si>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</si>
  <si>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</si>
  <si>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</si>
  <si>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</si>
  <si>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</si>
  <si>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</si>
  <si>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</si>
  <si>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</si>
  <si>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</si>
  <si>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</si>
  <si>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</si>
  <si>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</si>
  <si>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</si>
  <si>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</si>
  <si>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</si>
  <si>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</si>
  <si>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</si>
  <si>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</si>
  <si>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</si>
  <si>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</si>
  <si>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</si>
  <si>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</si>
  <si>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</si>
  <si>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</si>
  <si>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</si>
  <si>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</si>
  <si>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</si>
  <si>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</si>
  <si>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</si>
  <si>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</si>
  <si>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</si>
  <si>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</si>
  <si>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</si>
  <si>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</si>
  <si>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</si>
  <si>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</si>
  <si>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</si>
  <si>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</si>
  <si>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</si>
  <si>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</si>
  <si>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</si>
  <si>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</si>
  <si>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</si>
  <si>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</si>
  <si>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</si>
  <si>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</si>
  <si>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</si>
  <si>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</si>
  <si>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</si>
  <si>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</si>
  <si>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</si>
  <si>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</si>
  <si>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</si>
  <si>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</si>
  <si>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</si>
  <si>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</si>
  <si>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</si>
  <si>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</si>
  <si>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</si>
  <si>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</si>
  <si>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</si>
  <si>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</si>
  <si>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</si>
  <si>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</si>
  <si>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</si>
  <si>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</si>
  <si>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</si>
  <si>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</si>
  <si>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</si>
  <si>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</si>
  <si>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</si>
  <si>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</si>
  <si>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</si>
  <si>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</si>
  <si>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</si>
  <si>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</si>
  <si>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</si>
  <si>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</si>
  <si>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</si>
  <si>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</si>
  <si>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</si>
  <si>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</si>
  <si>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</si>
  <si>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</si>
  <si>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</si>
  <si>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</si>
  <si>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</si>
  <si>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</si>
  <si>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</si>
  <si>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</si>
  <si>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</si>
  <si>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</si>
  <si>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</si>
  <si>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</si>
  <si>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</si>
  <si>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</si>
  <si>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</si>
  <si>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</si>
  <si>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</si>
  <si>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</si>
  <si>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</si>
  <si>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</si>
  <si>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</si>
  <si>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</si>
  <si>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</si>
  <si>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</si>
  <si>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</si>
  <si>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</si>
  <si>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</si>
  <si>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</si>
  <si>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</si>
  <si>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</si>
  <si>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</si>
  <si>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</si>
  <si>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</si>
  <si>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</si>
  <si>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</si>
  <si>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</si>
  <si>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</si>
  <si>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</si>
  <si>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</si>
  <si>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</si>
  <si>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</si>
  <si>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</si>
  <si>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</si>
  <si>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</si>
  <si>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</si>
  <si>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</si>
  <si>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</si>
  <si>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</si>
  <si>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</si>
  <si>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</si>
  <si>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</si>
  <si>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</si>
  <si>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</si>
  <si>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</si>
  <si>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</si>
  <si>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</si>
  <si>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</si>
  <si>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</si>
  <si>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</si>
  <si>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</si>
  <si>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</si>
  <si>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</si>
  <si>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</si>
  <si>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</si>
  <si>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</si>
  <si>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</si>
  <si>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</si>
  <si>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</si>
  <si>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</si>
  <si>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</si>
  <si>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</si>
  <si>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</si>
  <si>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</si>
  <si>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</si>
  <si>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</si>
  <si>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</si>
  <si>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</si>
  <si>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</si>
  <si>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</si>
  <si>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</si>
  <si>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</si>
  <si>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</si>
  <si>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</si>
  <si>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</si>
  <si>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</si>
  <si>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</si>
  <si>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</si>
  <si>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</si>
  <si>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</si>
  <si>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</si>
  <si>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</si>
  <si>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</si>
  <si>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</si>
  <si>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</si>
  <si>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</si>
  <si>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</si>
  <si>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</si>
  <si>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</si>
  <si>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</si>
  <si>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</si>
  <si>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</si>
  <si>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</si>
  <si>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</si>
  <si>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</si>
  <si>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</si>
  <si>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</si>
  <si>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</si>
  <si>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</si>
  <si>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</si>
  <si>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</si>
  <si>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</si>
  <si>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</si>
  <si>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</si>
  <si>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</si>
  <si>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</si>
  <si>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</si>
  <si>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</si>
  <si>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</si>
  <si>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</si>
  <si>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</si>
  <si>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</si>
  <si>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</si>
  <si>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</si>
  <si>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</si>
  <si>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</si>
  <si>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</si>
  <si>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</si>
  <si>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</si>
  <si>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</si>
  <si>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</si>
  <si>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</si>
  <si>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</si>
  <si>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</si>
  <si>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</si>
  <si>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</si>
  <si>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</si>
  <si>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</si>
  <si>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</si>
  <si>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</si>
  <si>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</si>
  <si>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</si>
  <si>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</si>
  <si>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</si>
  <si>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</si>
  <si>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</si>
  <si>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</si>
  <si>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</si>
  <si>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</si>
  <si>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</si>
  <si>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</si>
  <si>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</si>
  <si>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</si>
  <si>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</si>
  <si>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</si>
  <si>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</si>
  <si>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</si>
  <si>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</si>
  <si>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</si>
  <si>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</si>
  <si>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</si>
  <si>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</si>
  <si>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</si>
  <si>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</si>
  <si>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</si>
  <si>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</si>
  <si>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</si>
  <si>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</si>
  <si>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</si>
  <si>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</si>
  <si>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</si>
  <si>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</si>
  <si>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</si>
  <si>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</si>
  <si>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</si>
  <si>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</si>
  <si>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</si>
  <si>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</si>
  <si>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</si>
  <si>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</si>
  <si>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</si>
  <si>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</si>
  <si>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</si>
  <si>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</si>
  <si>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</si>
  <si>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</si>
  <si>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</si>
  <si>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</si>
  <si>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</si>
  <si>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</si>
  <si>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</si>
  <si>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</si>
  <si>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</si>
  <si>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</si>
  <si>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</si>
  <si>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</si>
  <si>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</si>
  <si>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</si>
  <si>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</si>
  <si>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</si>
  <si>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</si>
  <si>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</si>
  <si>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</si>
  <si>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</si>
  <si>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</si>
  <si>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</si>
  <si>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</si>
  <si>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</si>
  <si>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</si>
  <si>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</si>
  <si>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</si>
  <si>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</si>
  <si>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</si>
  <si>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</si>
  <si>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</si>
  <si>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</si>
  <si>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</si>
  <si>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</si>
  <si>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</si>
  <si>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</si>
  <si>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</si>
  <si>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</si>
  <si>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</si>
  <si>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</si>
  <si>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</si>
  <si>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</si>
  <si>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</si>
  <si>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</si>
  <si>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</si>
  <si>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</si>
  <si>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</si>
  <si>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</si>
  <si>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</si>
  <si>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</si>
  <si>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</si>
  <si>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</si>
  <si>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</si>
  <si>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</si>
  <si>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</si>
  <si>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</si>
  <si>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</si>
  <si>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</si>
  <si>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</si>
  <si>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</si>
  <si>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</si>
  <si>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</si>
  <si>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</si>
  <si>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</si>
  <si>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</si>
  <si>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</si>
  <si>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</si>
  <si>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</si>
  <si>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</si>
  <si>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</si>
  <si>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</si>
  <si>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</si>
  <si>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</si>
  <si>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</si>
  <si>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</si>
  <si>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</si>
  <si>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</si>
  <si>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</si>
  <si>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</si>
  <si>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</si>
  <si>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</si>
  <si>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</si>
  <si>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</si>
  <si>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</si>
  <si>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</si>
  <si>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</si>
  <si>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</si>
  <si>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</si>
  <si>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</si>
  <si>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</si>
  <si>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</si>
  <si>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</si>
  <si>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</si>
  <si>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</si>
  <si>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</si>
  <si>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</si>
  <si>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</si>
  <si>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</si>
  <si>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</si>
  <si>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</si>
  <si>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</si>
  <si>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</si>
  <si>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</si>
  <si>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</si>
  <si>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</si>
  <si>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</si>
  <si>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</si>
  <si>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</si>
  <si>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</si>
  <si>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</si>
  <si>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</si>
  <si>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</si>
  <si>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</si>
  <si>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</si>
  <si>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</si>
  <si>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</si>
  <si>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</si>
  <si>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</si>
  <si>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</si>
  <si>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</si>
  <si>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</si>
  <si>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</si>
  <si>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</si>
  <si>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</si>
  <si>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</si>
  <si>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</si>
  <si>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</si>
  <si>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</si>
  <si>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</si>
  <si>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</si>
  <si>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</si>
  <si>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</si>
  <si>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</si>
  <si>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</si>
  <si>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</si>
  <si>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</si>
  <si>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</si>
  <si>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</si>
  <si>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</si>
  <si>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</si>
  <si>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</si>
  <si>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</si>
  <si>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</si>
  <si>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</si>
  <si>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</si>
  <si>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</si>
  <si>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</si>
  <si>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</si>
  <si>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</si>
  <si>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</si>
  <si>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</si>
  <si>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</si>
  <si>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</si>
  <si>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</si>
  <si>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</si>
  <si>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</si>
  <si>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</si>
  <si>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</si>
  <si>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</si>
  <si>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</si>
  <si>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</si>
  <si>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</si>
  <si>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</si>
  <si>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</si>
  <si>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</si>
  <si>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</si>
  <si>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</si>
  <si>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</si>
  <si>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</si>
  <si>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</si>
  <si>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</si>
  <si>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</si>
  <si>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</si>
  <si>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</si>
  <si>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</si>
  <si>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</si>
  <si>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</si>
  <si>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</si>
  <si>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</si>
  <si>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</si>
  <si>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</si>
  <si>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</si>
  <si>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</si>
  <si>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</si>
  <si>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</si>
  <si>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</si>
  <si>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</si>
  <si>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</si>
  <si>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</si>
  <si>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</si>
  <si>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</si>
  <si>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</si>
  <si>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</si>
  <si>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</si>
  <si>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</si>
  <si>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</si>
  <si>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</si>
  <si>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</si>
  <si>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</si>
  <si>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</si>
  <si>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</si>
  <si>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</si>
  <si>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</si>
  <si>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</si>
  <si>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</si>
  <si>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</si>
  <si>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</si>
  <si>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</si>
  <si>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</si>
  <si>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</si>
  <si>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</si>
  <si>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</si>
  <si>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</si>
  <si>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</si>
  <si>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</si>
  <si>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</si>
  <si>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</si>
  <si>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</si>
  <si>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</si>
  <si>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</si>
  <si>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</si>
  <si>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</si>
  <si>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</si>
  <si>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</si>
  <si>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</si>
  <si>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</si>
  <si>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</si>
  <si>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</si>
  <si>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</si>
  <si>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</si>
  <si>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</si>
  <si>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</si>
  <si>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</si>
  <si>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</si>
  <si>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</si>
  <si>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</si>
  <si>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</si>
  <si>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</si>
  <si>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</si>
  <si>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</si>
  <si>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</si>
  <si>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</si>
  <si>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</si>
  <si>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</si>
  <si>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</si>
  <si>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</si>
  <si>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</si>
  <si>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</si>
  <si>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</si>
  <si>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</si>
  <si>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</si>
  <si>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</si>
  <si>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</si>
  <si>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</si>
  <si>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</si>
  <si>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</si>
  <si>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</si>
  <si>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</si>
  <si>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</si>
  <si>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</si>
  <si>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</si>
  <si>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</si>
  <si>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</si>
  <si>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</si>
  <si>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</si>
  <si>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</si>
  <si>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</si>
  <si>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</si>
  <si>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</si>
  <si>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</si>
  <si>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</si>
  <si>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</si>
  <si>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</si>
  <si>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</si>
  <si>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</si>
  <si>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</si>
  <si>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</si>
  <si>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</si>
  <si>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</si>
  <si>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</si>
  <si>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</si>
  <si>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</si>
  <si>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</si>
  <si>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</si>
  <si>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</si>
  <si>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</si>
  <si>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</si>
  <si>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</si>
  <si>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</si>
  <si>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</si>
  <si>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</si>
  <si>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</si>
  <si>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</si>
  <si>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</si>
  <si>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</si>
  <si>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</si>
  <si>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</si>
  <si>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</si>
  <si>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</si>
  <si>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</si>
  <si>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</si>
  <si>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</si>
  <si>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</si>
  <si>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</si>
  <si>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</si>
  <si>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</si>
  <si>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</si>
  <si>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</si>
  <si>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</si>
  <si>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</si>
  <si>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</si>
  <si>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</si>
  <si>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</si>
  <si>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</si>
  <si>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</si>
  <si>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</si>
  <si>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</si>
  <si>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</si>
  <si>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</si>
  <si>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</si>
  <si>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</si>
  <si>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</si>
  <si>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</si>
  <si>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</si>
  <si>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</si>
  <si>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</si>
  <si>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</si>
  <si>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</si>
  <si>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</si>
  <si>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</si>
  <si>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</si>
  <si>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</si>
  <si>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</si>
  <si>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</si>
  <si>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</si>
  <si>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</si>
  <si>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</si>
  <si>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</si>
  <si>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</si>
  <si>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</si>
  <si>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</si>
  <si>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</si>
  <si>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</si>
  <si>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</si>
  <si>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</si>
  <si>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</si>
  <si>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</si>
  <si>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</si>
  <si>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</si>
  <si>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</si>
  <si>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</si>
  <si>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</si>
  <si>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</si>
  <si>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</si>
  <si>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</si>
  <si>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</si>
  <si>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</si>
  <si>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</si>
  <si>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</si>
  <si>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</si>
  <si>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</si>
  <si>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</si>
  <si>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</si>
  <si>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</si>
  <si>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</si>
  <si>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</si>
  <si>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</si>
  <si>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</si>
  <si>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</si>
  <si>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</si>
  <si>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</si>
  <si>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</si>
  <si>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</si>
  <si>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</si>
  <si>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</si>
  <si>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</si>
  <si>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</si>
  <si>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</si>
  <si>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</si>
  <si>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</si>
  <si>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</si>
  <si>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</si>
  <si>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</si>
  <si>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</si>
  <si>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</si>
  <si>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</si>
  <si>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</si>
  <si>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</si>
  <si>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</si>
  <si>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</si>
  <si>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</si>
  <si>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</si>
  <si>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</si>
  <si>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</si>
  <si>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</si>
  <si>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</si>
  <si>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</si>
  <si>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</si>
  <si>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</si>
  <si>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</si>
  <si>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</si>
  <si>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</si>
  <si>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</si>
  <si>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</si>
  <si>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</si>
  <si>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</si>
  <si>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</si>
  <si>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</si>
  <si>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</si>
  <si>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</si>
  <si>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</si>
  <si>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</si>
  <si>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</si>
  <si>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</si>
  <si>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</si>
  <si>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</si>
  <si>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</si>
  <si>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</si>
  <si>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</si>
  <si>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</si>
  <si>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</si>
  <si>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</si>
  <si>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</si>
  <si>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</si>
  <si>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</si>
  <si>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</si>
  <si>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</si>
  <si>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</si>
  <si>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</si>
  <si>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</si>
  <si>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</si>
  <si>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</si>
  <si>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</si>
  <si>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</si>
  <si>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</si>
  <si>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</si>
  <si>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</si>
  <si>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</si>
  <si>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</si>
  <si>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</si>
  <si>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</si>
  <si>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</si>
  <si>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</si>
  <si>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</si>
  <si>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</si>
  <si>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</si>
  <si>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</si>
  <si>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</si>
  <si>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</si>
  <si>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</si>
  <si>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</si>
  <si>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</si>
  <si>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</si>
  <si>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</si>
  <si>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</si>
  <si>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</si>
  <si>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</si>
  <si>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</si>
  <si>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</si>
  <si>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</si>
  <si>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</si>
  <si>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</si>
  <si>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</si>
  <si>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</si>
  <si>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</si>
  <si>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</si>
  <si>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</si>
  <si>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</si>
  <si>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</si>
  <si>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</si>
  <si>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</si>
  <si>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</si>
  <si>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</si>
  <si>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</si>
  <si>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</si>
  <si>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</si>
  <si>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</si>
  <si>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</si>
  <si>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</si>
  <si>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</si>
  <si>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</si>
  <si>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</si>
  <si>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</si>
  <si>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</si>
  <si>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</si>
  <si>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</si>
  <si>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</si>
  <si>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</si>
  <si>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</si>
  <si>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</si>
  <si>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</si>
  <si>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</si>
  <si>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</si>
  <si>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</si>
  <si>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</si>
  <si>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</si>
  <si>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</si>
  <si>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</si>
  <si>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</si>
  <si>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</si>
  <si>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</si>
  <si>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</si>
  <si>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</si>
  <si>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</si>
  <si>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</si>
  <si>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</si>
  <si>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</si>
  <si>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</si>
  <si>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</si>
  <si>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</si>
  <si>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</si>
  <si>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</si>
  <si>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</si>
  <si>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</si>
  <si>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</si>
  <si>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</si>
  <si>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</si>
  <si>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</si>
  <si>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</si>
  <si>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</si>
  <si>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</si>
  <si>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</si>
  <si>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</si>
  <si>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</si>
  <si>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</si>
  <si>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</si>
  <si>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</si>
  <si>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</si>
  <si>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</si>
  <si>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</si>
  <si>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</si>
  <si>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</si>
  <si>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</si>
  <si>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</si>
  <si>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</si>
  <si>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</si>
  <si>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</si>
  <si>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</si>
  <si>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</si>
  <si>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</si>
  <si>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</si>
  <si>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</si>
  <si>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</si>
  <si>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</si>
  <si>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</si>
  <si>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</si>
  <si>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</si>
  <si>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</si>
  <si>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</si>
  <si>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</si>
  <si>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</si>
  <si>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</si>
  <si>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</si>
  <si>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</si>
  <si>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</si>
  <si>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</si>
  <si>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</si>
  <si>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</si>
  <si>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</si>
  <si>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</si>
  <si>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</si>
  <si>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</si>
  <si>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</si>
  <si>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</si>
  <si>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</si>
  <si>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</si>
  <si>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</si>
  <si>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</si>
  <si>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</si>
  <si>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</si>
  <si>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</si>
  <si>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</si>
  <si>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</si>
  <si>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</si>
  <si>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</si>
  <si>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</si>
  <si>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</si>
  <si>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</si>
  <si>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</si>
  <si>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</si>
  <si>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</si>
  <si>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</si>
  <si>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</si>
  <si>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</si>
  <si>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</si>
  <si>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</si>
  <si>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</si>
  <si>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</si>
  <si>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</si>
  <si>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</si>
  <si>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</si>
  <si>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</si>
  <si>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</si>
  <si>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</si>
  <si>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</si>
  <si>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</si>
  <si>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</si>
  <si>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</si>
  <si>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</si>
  <si>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</si>
  <si>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</si>
  <si>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</si>
  <si>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</si>
  <si>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</si>
  <si>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</si>
  <si>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</si>
  <si>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</si>
  <si>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</si>
  <si>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</si>
  <si>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</si>
  <si>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</si>
  <si>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</si>
  <si>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</si>
  <si>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</si>
  <si>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</si>
  <si>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</si>
  <si>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</si>
  <si>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</si>
  <si>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</si>
  <si>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</si>
  <si>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</si>
  <si>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</si>
  <si>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</si>
  <si>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</si>
  <si>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</si>
  <si>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</si>
  <si>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</si>
  <si>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</si>
  <si>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</si>
  <si>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</si>
  <si>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</si>
  <si>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</si>
  <si>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</si>
  <si>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</si>
  <si>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</si>
  <si>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</si>
  <si>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</si>
  <si>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</si>
  <si>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</si>
  <si>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</si>
  <si>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</si>
  <si>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</si>
  <si>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</si>
  <si>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</si>
  <si>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</si>
  <si>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</si>
  <si>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</si>
  <si>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</si>
  <si>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</si>
  <si>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</si>
  <si>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</si>
  <si>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</si>
  <si>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</si>
  <si>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</si>
  <si>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</si>
  <si>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</si>
  <si>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</si>
  <si>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</si>
  <si>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</si>
  <si>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</si>
  <si>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</si>
  <si>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</si>
  <si>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</si>
  <si>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</si>
  <si>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</si>
  <si>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</si>
  <si>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</si>
  <si>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</si>
  <si>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</si>
  <si>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</si>
  <si>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</si>
  <si>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</si>
  <si>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</si>
  <si>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</si>
  <si>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</si>
  <si>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</si>
  <si>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</si>
  <si>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</si>
  <si>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</si>
  <si>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</si>
  <si>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</si>
  <si>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</si>
  <si>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</si>
  <si>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</si>
  <si>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</si>
  <si>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</si>
  <si>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</si>
  <si>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</si>
  <si>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</si>
  <si>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</si>
  <si>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</si>
  <si>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</si>
  <si>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</si>
  <si>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</si>
  <si>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</si>
  <si>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</si>
  <si>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</si>
  <si>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</si>
  <si>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</si>
  <si>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</si>
  <si>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</si>
  <si>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</si>
  <si>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</si>
  <si>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</si>
  <si>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</si>
  <si>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</si>
  <si>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</si>
  <si>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</si>
  <si>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</si>
  <si>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</si>
  <si>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</si>
  <si>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</si>
  <si>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</si>
  <si>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</si>
  <si>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</si>
  <si>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</si>
  <si>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</si>
  <si>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</si>
  <si>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</si>
  <si>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</si>
  <si>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</si>
  <si>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</si>
  <si>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</si>
  <si>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</si>
  <si>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</si>
  <si>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</si>
  <si>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</si>
  <si>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</si>
  <si>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</si>
  <si>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</si>
  <si>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</si>
  <si>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</si>
  <si>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</si>
  <si>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</si>
  <si>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</si>
  <si>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</si>
  <si>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</si>
  <si>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</si>
  <si>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</si>
  <si>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</si>
  <si>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</si>
  <si>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</si>
  <si>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</si>
  <si>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</si>
  <si>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</si>
  <si>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</si>
  <si>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</si>
  <si>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</si>
  <si>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</si>
  <si>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</si>
  <si>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</si>
  <si>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</si>
  <si>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</si>
  <si>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</si>
  <si>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</si>
  <si>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</si>
  <si>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</si>
  <si>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</si>
  <si>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</si>
  <si>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</si>
  <si>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</si>
  <si>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</si>
  <si>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</si>
  <si>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</si>
  <si>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</si>
  <si>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</si>
  <si>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</si>
  <si>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</si>
  <si>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</si>
  <si>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</si>
  <si>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</si>
  <si>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</si>
  <si>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</si>
  <si>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</si>
  <si>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</si>
  <si>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</si>
  <si>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</si>
  <si>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</si>
  <si>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</si>
  <si>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</si>
  <si>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</si>
  <si>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</si>
  <si>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</si>
  <si>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</si>
  <si>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</si>
  <si>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</si>
  <si>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</si>
  <si>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</si>
  <si>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</si>
  <si>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</si>
  <si>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</si>
  <si>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</si>
  <si>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</si>
  <si>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</si>
  <si>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</si>
  <si>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</si>
  <si>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</si>
  <si>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</si>
  <si>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</si>
  <si>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</si>
  <si>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</si>
  <si>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</si>
  <si>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</si>
  <si>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</si>
  <si>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</si>
  <si>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</si>
  <si>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</si>
  <si>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</si>
  <si>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</si>
  <si>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</si>
  <si>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</si>
  <si>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</si>
  <si>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</si>
  <si>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</si>
  <si>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</si>
  <si>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</si>
  <si>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</si>
  <si>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</si>
  <si>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</si>
  <si>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</si>
  <si>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</si>
  <si>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</si>
  <si>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</si>
  <si>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</si>
  <si>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</si>
  <si>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</si>
  <si>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</si>
  <si>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</si>
  <si>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</si>
  <si>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</si>
  <si>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</si>
  <si>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</si>
  <si>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</si>
  <si>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</si>
  <si>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</si>
  <si>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</si>
  <si>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</si>
  <si>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</si>
  <si>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</si>
  <si>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</si>
  <si>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</si>
  <si>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</si>
  <si>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</si>
  <si>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</si>
  <si>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</si>
  <si>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</si>
  <si>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</si>
  <si>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</si>
  <si>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</si>
  <si>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</si>
  <si>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</si>
  <si>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</si>
  <si>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</si>
  <si>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</si>
  <si>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</si>
  <si>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</si>
  <si>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</si>
  <si>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</si>
  <si>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</si>
  <si>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</si>
  <si>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</si>
  <si>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</si>
  <si>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</si>
  <si>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</si>
  <si>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</si>
  <si>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</si>
  <si>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</si>
  <si>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</si>
  <si>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</si>
  <si>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</si>
  <si>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</si>
  <si>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</si>
  <si>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</si>
  <si>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</si>
  <si>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</si>
  <si>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</si>
  <si>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</si>
  <si>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</si>
  <si>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</si>
  <si>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</si>
  <si>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</si>
  <si>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</si>
  <si>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</si>
  <si>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</si>
  <si>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</si>
  <si>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</si>
  <si>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</si>
  <si>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</si>
  <si>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</si>
  <si>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</si>
  <si>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</si>
  <si>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</si>
  <si>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</si>
  <si>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</si>
  <si>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</si>
  <si>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</si>
  <si>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</si>
  <si>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</si>
  <si>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</si>
  <si>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</si>
  <si>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</si>
  <si>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</si>
  <si>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</si>
  <si>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</si>
  <si>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</si>
  <si>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</si>
  <si>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</si>
  <si>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</si>
  <si>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</si>
  <si>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</si>
  <si>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</si>
  <si>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</si>
  <si>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</si>
  <si>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</si>
  <si>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</si>
  <si>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</si>
  <si>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</si>
  <si>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</si>
  <si>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</si>
  <si>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</si>
  <si>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</si>
  <si>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</si>
  <si>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</si>
  <si>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</si>
  <si>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</si>
  <si>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</si>
  <si>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</si>
  <si>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</si>
  <si>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</si>
  <si>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</si>
  <si>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</si>
  <si>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</si>
  <si>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</si>
  <si>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</si>
  <si>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</si>
  <si>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</si>
  <si>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</si>
  <si>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</si>
  <si>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</si>
  <si>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</si>
  <si>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</si>
  <si>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</si>
  <si>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</si>
  <si>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</si>
  <si>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</si>
  <si>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</si>
  <si>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</si>
  <si>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</si>
  <si>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</si>
  <si>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</si>
  <si>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</si>
  <si>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</si>
  <si>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</si>
  <si>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</si>
  <si>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</si>
  <si>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</si>
  <si>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</si>
  <si>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</si>
  <si>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</si>
  <si>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</si>
  <si>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</si>
  <si>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</si>
  <si>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</si>
  <si>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</si>
  <si>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</si>
  <si>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</si>
  <si>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</si>
  <si>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</si>
  <si>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</si>
  <si>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</si>
  <si>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</si>
  <si>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</si>
  <si>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</si>
  <si>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</si>
  <si>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</si>
  <si>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</si>
  <si>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</si>
  <si>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</si>
  <si>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</si>
  <si>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</si>
  <si>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</si>
  <si>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</si>
  <si>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</si>
  <si>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</si>
  <si>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</si>
  <si>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</si>
  <si>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</si>
  <si>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</si>
  <si>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</si>
  <si>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</si>
  <si>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</si>
  <si>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</si>
  <si>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</si>
  <si>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</si>
  <si>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</si>
  <si>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</si>
  <si>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</si>
  <si>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</si>
  <si>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</si>
  <si>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</si>
  <si>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</si>
  <si>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</si>
  <si>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</si>
  <si>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</si>
  <si>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</si>
  <si>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</si>
  <si>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</si>
  <si>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</si>
  <si>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</si>
  <si>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</si>
  <si>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</si>
  <si>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</si>
  <si>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</si>
  <si>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</si>
  <si>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</si>
  <si>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</si>
  <si>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</si>
  <si>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</si>
  <si>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</si>
  <si>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</si>
  <si>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</si>
  <si>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</si>
  <si>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</si>
  <si>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</si>
  <si>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</si>
  <si>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</si>
  <si>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</si>
  <si>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</si>
  <si>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</si>
  <si>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</si>
  <si>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</si>
  <si>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</si>
  <si>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</si>
  <si>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</si>
  <si>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</si>
  <si>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</si>
  <si>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</si>
  <si>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</si>
  <si>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</si>
  <si>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</si>
  <si>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</si>
  <si>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</si>
  <si>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</si>
  <si>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</si>
  <si>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</si>
  <si>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</si>
  <si>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</si>
  <si>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</si>
  <si>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</si>
  <si>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</si>
  <si>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</si>
  <si>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</si>
  <si>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</si>
  <si>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</si>
  <si>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</si>
  <si>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</si>
  <si>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</si>
  <si>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</si>
  <si>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</si>
  <si>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</si>
  <si>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</si>
  <si>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</si>
  <si>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</si>
  <si>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</si>
  <si>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</si>
  <si>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</si>
  <si>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</si>
  <si>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</si>
  <si>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</si>
  <si>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</si>
  <si>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</si>
  <si>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</si>
  <si>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</si>
  <si>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</si>
  <si>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</si>
  <si>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</si>
  <si>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</si>
  <si>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</si>
  <si>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</si>
  <si>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</si>
  <si>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</si>
  <si>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</si>
  <si>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</si>
  <si>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</si>
  <si>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</si>
  <si>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</si>
  <si>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</si>
  <si>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</si>
  <si>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</si>
  <si>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</si>
  <si>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</si>
  <si>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</si>
  <si>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</si>
  <si>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</si>
  <si>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</si>
  <si>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</si>
  <si>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</si>
  <si>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</si>
  <si>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</si>
  <si>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</si>
  <si>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</si>
  <si>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</si>
  <si>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</si>
  <si>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</si>
  <si>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</si>
  <si>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</si>
  <si>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</si>
  <si>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</si>
  <si>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</si>
  <si>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</si>
  <si>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</si>
  <si>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</si>
  <si>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</si>
  <si>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</si>
  <si>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</si>
  <si>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</si>
  <si>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</si>
  <si>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</si>
  <si>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</si>
  <si>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</si>
  <si>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</si>
  <si>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</si>
  <si>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</si>
  <si>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</si>
  <si>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</si>
  <si>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</si>
  <si>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</si>
  <si>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</si>
  <si>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</si>
  <si>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</si>
  <si>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</si>
  <si>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</si>
  <si>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</si>
  <si>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</si>
  <si>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</si>
  <si>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</si>
  <si>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</si>
  <si>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</si>
  <si>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</si>
  <si>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</si>
  <si>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</si>
  <si>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</si>
  <si>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</si>
  <si>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</si>
  <si>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</si>
  <si>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</si>
  <si>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</si>
  <si>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</si>
  <si>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</si>
  <si>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</si>
  <si>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</si>
  <si>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</si>
  <si>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</si>
  <si>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</si>
  <si>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</si>
  <si>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</si>
  <si>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</si>
  <si>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</si>
  <si>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</si>
  <si>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</si>
  <si>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</si>
  <si>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</si>
  <si>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</si>
  <si>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</si>
  <si>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</si>
  <si>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</si>
  <si>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</si>
  <si>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</si>
  <si>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</si>
  <si>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</si>
  <si>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</si>
  <si>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</si>
  <si>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</si>
  <si>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</si>
  <si>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</si>
  <si>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</si>
  <si>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</si>
  <si>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</si>
  <si>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</si>
  <si>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</si>
  <si>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</si>
  <si>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</si>
  <si>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</si>
  <si>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</si>
  <si>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</si>
  <si>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</si>
  <si>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</si>
  <si>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</si>
  <si>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</si>
  <si>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</si>
  <si>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</si>
  <si>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</si>
  <si>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</si>
  <si>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</si>
  <si>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</si>
  <si>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</si>
  <si>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</si>
  <si>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</si>
  <si>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</si>
  <si>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</si>
  <si>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</si>
  <si>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</si>
  <si>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</si>
  <si>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</si>
  <si>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</si>
  <si>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</si>
  <si>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</si>
  <si>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</si>
  <si>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</si>
  <si>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</si>
  <si>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</si>
  <si>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</si>
  <si>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</si>
  <si>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</si>
  <si>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</si>
  <si>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</si>
  <si>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</si>
  <si>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</si>
  <si>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</si>
  <si>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</si>
  <si>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</si>
  <si>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</si>
  <si>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</si>
  <si>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</si>
  <si>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</si>
  <si>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</si>
  <si>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</si>
  <si>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</si>
  <si>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</si>
  <si>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</si>
  <si>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</si>
  <si>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</si>
  <si>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</si>
  <si>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</si>
  <si>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</si>
  <si>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</si>
  <si>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</si>
  <si>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</si>
  <si>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</si>
  <si>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</si>
  <si>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</si>
  <si>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</si>
  <si>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</si>
  <si>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</si>
  <si>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</si>
  <si>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</si>
  <si>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</si>
  <si>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</si>
  <si>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</si>
  <si>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</si>
  <si>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</si>
  <si>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</si>
  <si>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</si>
  <si>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</si>
  <si>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</si>
  <si>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</si>
  <si>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</si>
  <si>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</si>
  <si>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</si>
  <si>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</si>
  <si>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</si>
  <si>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</si>
  <si>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</si>
  <si>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</si>
  <si>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</si>
  <si>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</si>
  <si>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</si>
  <si>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</si>
  <si>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</si>
  <si>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</si>
  <si>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</si>
  <si>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</si>
  <si>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</si>
  <si>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</si>
  <si>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</si>
  <si>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</si>
  <si>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</si>
  <si>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</si>
  <si>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</si>
  <si>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</si>
  <si>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</si>
  <si>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</si>
  <si>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</si>
  <si>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</si>
  <si>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</si>
  <si>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</si>
  <si>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</si>
  <si>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</si>
  <si>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</si>
  <si>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</si>
  <si>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</si>
  <si>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</si>
  <si>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</si>
  <si>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</si>
  <si>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</si>
  <si>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</si>
  <si>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</si>
  <si>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</si>
  <si>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</si>
  <si>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</si>
  <si>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</si>
  <si>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</si>
  <si>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</si>
  <si>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</si>
  <si>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</si>
  <si>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</si>
  <si>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</si>
  <si>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</si>
  <si>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</si>
  <si>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</si>
  <si>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</si>
  <si>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</si>
  <si>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</si>
  <si>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</si>
  <si>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</si>
  <si>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</si>
  <si>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</si>
  <si>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</si>
  <si>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</si>
  <si>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</si>
  <si>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</si>
  <si>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</si>
  <si>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</si>
  <si>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</si>
  <si>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</si>
  <si>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</si>
  <si>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</si>
  <si>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</si>
  <si>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</si>
  <si>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</si>
  <si>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</si>
  <si>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</si>
  <si>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</si>
  <si>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</si>
  <si>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</si>
  <si>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</si>
  <si>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</si>
  <si>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</si>
  <si>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</si>
  <si>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</si>
  <si>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</si>
  <si>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</si>
  <si>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</si>
  <si>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</si>
  <si>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</si>
  <si>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</si>
  <si>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</si>
  <si>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</si>
  <si>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</si>
  <si>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</si>
  <si>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</si>
  <si>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</si>
  <si>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</si>
  <si>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</si>
  <si>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</si>
  <si>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</si>
  <si>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</si>
  <si>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</si>
  <si>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</si>
  <si>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</si>
  <si>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</si>
  <si>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</si>
  <si>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</si>
  <si>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</si>
  <si>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</si>
  <si>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</si>
  <si>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</si>
  <si>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</si>
  <si>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</si>
  <si>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</si>
  <si>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</si>
  <si>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</si>
  <si>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</si>
  <si>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</si>
  <si>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</si>
  <si>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</si>
  <si>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</si>
  <si>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</si>
  <si>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</si>
  <si>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</si>
  <si>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</si>
  <si>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</si>
  <si>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</si>
  <si>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</si>
  <si>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</si>
  <si>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</si>
  <si>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</si>
  <si>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</si>
  <si>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</si>
  <si>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</si>
  <si>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</si>
  <si>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</si>
  <si>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</si>
  <si>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</si>
  <si>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</si>
  <si>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</si>
  <si>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</si>
  <si>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</si>
  <si>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</si>
  <si>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</si>
  <si>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</si>
  <si>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</si>
  <si>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</si>
  <si>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</si>
  <si>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</si>
  <si>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</si>
  <si>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</si>
  <si>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</si>
  <si>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</si>
  <si>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</si>
  <si>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</si>
  <si>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</si>
  <si>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</si>
  <si>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</si>
  <si>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</si>
  <si>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</si>
  <si>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</si>
  <si>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</si>
  <si>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</si>
  <si>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</si>
  <si>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</si>
  <si>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</si>
  <si>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</si>
  <si>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</si>
  <si>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</si>
  <si>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</si>
  <si>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</si>
  <si>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</si>
  <si>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</si>
  <si>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</si>
  <si>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</si>
  <si>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</si>
  <si>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</si>
  <si>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</si>
  <si>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</si>
  <si>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</si>
  <si>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</si>
  <si>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</si>
  <si>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</si>
  <si>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</si>
  <si>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</si>
  <si>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</si>
  <si>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</si>
  <si>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</si>
  <si>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</si>
  <si>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</si>
  <si>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</si>
  <si>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</si>
  <si>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</si>
  <si>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</si>
  <si>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</si>
  <si>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</si>
  <si>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</si>
  <si>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</si>
  <si>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</si>
  <si>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</si>
  <si>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</si>
  <si>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</si>
  <si>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</si>
  <si>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</si>
  <si>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</si>
  <si>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</si>
  <si>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</si>
  <si>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</si>
  <si>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</si>
  <si>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</si>
  <si>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</si>
  <si>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</si>
  <si>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</si>
  <si>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</si>
  <si>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</si>
  <si>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</si>
  <si>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</si>
  <si>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</si>
  <si>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</si>
  <si>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</si>
  <si>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</si>
  <si>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</si>
  <si>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</si>
  <si>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</si>
  <si>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</si>
  <si>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</si>
  <si>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</si>
  <si>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</si>
  <si>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</si>
  <si>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</si>
  <si>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</si>
  <si>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</si>
  <si>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</si>
  <si>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</si>
  <si>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</si>
  <si>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</si>
  <si>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</si>
  <si>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</si>
  <si>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</si>
  <si>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</si>
  <si>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</si>
  <si>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</si>
  <si>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</si>
  <si>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</si>
  <si>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</si>
  <si>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</si>
  <si>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</si>
  <si>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</si>
  <si>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</si>
  <si>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</si>
  <si>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</si>
  <si>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</si>
  <si>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</si>
  <si>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</si>
  <si>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</si>
  <si>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</si>
  <si>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</si>
  <si>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</si>
  <si>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</si>
  <si>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</si>
  <si>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</si>
  <si>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</si>
  <si>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</si>
  <si>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</si>
  <si>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</si>
  <si>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</si>
  <si>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</si>
  <si>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</si>
  <si>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</si>
  <si>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</si>
  <si>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</si>
  <si>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</si>
  <si>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</si>
  <si>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</si>
  <si>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</si>
  <si>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</si>
  <si>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</si>
  <si>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</si>
  <si>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</si>
  <si>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</si>
  <si>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</si>
  <si>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</si>
  <si>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</si>
  <si>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</si>
  <si>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</si>
  <si>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</si>
  <si>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</si>
  <si>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</si>
  <si>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</si>
  <si>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</si>
  <si>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</si>
  <si>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</si>
  <si>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</si>
  <si>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</si>
  <si>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</si>
  <si>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</si>
  <si>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</si>
  <si>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</si>
  <si>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</si>
  <si>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</si>
  <si>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</si>
  <si>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</si>
  <si>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</si>
  <si>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</si>
  <si>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</si>
  <si>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</si>
  <si>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</si>
  <si>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</si>
  <si>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</si>
  <si>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</si>
  <si>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</si>
  <si>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</si>
  <si>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</si>
  <si>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</si>
  <si>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</si>
  <si>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</si>
  <si>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</si>
  <si>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</si>
  <si>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</si>
  <si>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</si>
  <si>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</si>
  <si>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</si>
  <si>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</si>
  <si>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</si>
  <si>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</si>
  <si>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</si>
  <si>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</si>
  <si>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</si>
  <si>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</si>
  <si>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</si>
  <si>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</si>
  <si>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</si>
  <si>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</si>
  <si>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</si>
  <si>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</si>
  <si>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</si>
  <si>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</si>
  <si>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</si>
  <si>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</si>
  <si>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</si>
  <si>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</si>
  <si>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</si>
  <si>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</si>
  <si>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</si>
  <si>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</si>
  <si>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</si>
  <si>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</si>
  <si>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</si>
  <si>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</si>
  <si>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</si>
  <si>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</si>
  <si>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</si>
  <si>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</si>
  <si>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</si>
  <si>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</si>
  <si>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</si>
  <si>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</si>
  <si>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</si>
  <si>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</si>
  <si>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</si>
  <si>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</si>
  <si>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</si>
  <si>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</si>
  <si>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</si>
  <si>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</si>
  <si>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</si>
  <si>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</si>
  <si>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</si>
  <si>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</si>
  <si>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</si>
  <si>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</si>
  <si>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</si>
  <si>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</si>
  <si>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</si>
  <si>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</si>
  <si>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</si>
  <si>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</si>
  <si>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</si>
  <si>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</si>
  <si>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</si>
  <si>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</si>
  <si>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</si>
  <si>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</si>
  <si>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</si>
  <si>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</si>
  <si>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</si>
  <si>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</si>
  <si>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</si>
  <si>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</si>
  <si>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</si>
  <si>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</si>
  <si>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</si>
  <si>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</si>
  <si>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</si>
  <si>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</si>
  <si>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</si>
  <si>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</si>
  <si>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</si>
  <si>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</si>
  <si>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</si>
  <si>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</si>
  <si>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</si>
  <si>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</si>
  <si>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</si>
  <si>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</si>
  <si>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</si>
  <si>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</si>
  <si>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</si>
  <si>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</si>
  <si>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</si>
  <si>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</si>
  <si>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</si>
  <si>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</si>
  <si>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</si>
  <si>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</si>
  <si>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</si>
  <si>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</si>
  <si>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</si>
  <si>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</si>
  <si>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</si>
  <si>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</si>
  <si>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</si>
  <si>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</si>
  <si>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</si>
  <si>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</si>
  <si>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</si>
  <si>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</si>
  <si>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</si>
  <si>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</si>
  <si>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</si>
  <si>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</si>
  <si>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</si>
  <si>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</si>
  <si>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</si>
  <si>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</si>
  <si>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</si>
  <si>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</si>
  <si>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</si>
  <si>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</si>
  <si>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</si>
  <si>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</si>
  <si>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</si>
  <si>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</si>
  <si>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</si>
  <si>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</si>
  <si>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</si>
  <si>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</si>
  <si>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</si>
  <si>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</si>
  <si>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</si>
  <si>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</si>
  <si>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</si>
  <si>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</si>
  <si>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</si>
  <si>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</si>
  <si>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</si>
  <si>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</si>
  <si>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</si>
  <si>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</si>
  <si>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</si>
  <si>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</si>
  <si>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</si>
  <si>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</si>
  <si>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</si>
  <si>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</si>
  <si>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</si>
  <si>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</si>
  <si>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</si>
  <si>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</si>
  <si>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</si>
  <si>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</si>
  <si>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</si>
  <si>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</si>
  <si>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</si>
  <si>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</si>
  <si>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</si>
  <si>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</si>
  <si>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</si>
  <si>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</si>
  <si>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</si>
  <si>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</si>
  <si>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</si>
  <si>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</si>
  <si>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</si>
  <si>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</si>
  <si>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</si>
  <si>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</si>
  <si>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</si>
  <si>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</si>
  <si>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</si>
  <si>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</si>
  <si>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</si>
  <si>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</si>
  <si>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</si>
  <si>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</si>
  <si>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</si>
  <si>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</si>
  <si>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</si>
  <si>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</si>
  <si>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</si>
  <si>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</si>
  <si>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</si>
  <si>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</si>
  <si>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</si>
  <si>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</si>
  <si>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</si>
  <si>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</si>
  <si>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</si>
  <si>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</si>
  <si>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</si>
  <si>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</si>
  <si>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</si>
  <si>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</si>
  <si>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</si>
  <si>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</si>
  <si>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</si>
  <si>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</si>
  <si>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</si>
  <si>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</si>
  <si>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</si>
  <si>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</si>
  <si>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</si>
  <si>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</si>
  <si>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</si>
  <si>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</si>
  <si>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</si>
  <si>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</si>
  <si>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</si>
  <si>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</si>
  <si>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</si>
  <si>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</si>
  <si>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</si>
  <si>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</si>
  <si>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</si>
  <si>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</si>
  <si>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</si>
  <si>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</si>
  <si>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</si>
  <si>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</si>
  <si>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</si>
  <si>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</si>
  <si>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</si>
  <si>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</si>
  <si>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</si>
  <si>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</si>
  <si>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</si>
  <si>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</si>
  <si>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</si>
  <si>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</si>
  <si>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</si>
  <si>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</si>
  <si>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</si>
  <si>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</si>
  <si>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</si>
  <si>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</si>
  <si>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</si>
  <si>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</si>
  <si>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</si>
  <si>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</si>
  <si>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</si>
  <si>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</si>
  <si>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</si>
  <si>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</si>
  <si>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</si>
  <si>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</si>
  <si>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</si>
  <si>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</si>
  <si>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</si>
  <si>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</si>
  <si>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</si>
  <si>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</si>
  <si>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</si>
  <si>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</si>
  <si>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</si>
  <si>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</si>
  <si>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</si>
  <si>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</si>
  <si>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</si>
  <si>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</si>
  <si>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</si>
  <si>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</si>
  <si>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</si>
  <si>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</si>
  <si>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</si>
  <si>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</si>
  <si>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</si>
  <si>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</si>
  <si>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</si>
  <si>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</si>
  <si>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</si>
  <si>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</si>
  <si>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</si>
  <si>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</si>
  <si>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</si>
  <si>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</si>
  <si>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</si>
  <si>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</si>
  <si>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</si>
  <si>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</si>
  <si>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</si>
  <si>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</si>
  <si>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</si>
  <si>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</si>
  <si>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</si>
  <si>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</si>
  <si>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</si>
  <si>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</si>
  <si>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</si>
  <si>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</si>
  <si>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</si>
  <si>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</si>
  <si>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</si>
  <si>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</si>
  <si>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</si>
  <si>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</si>
  <si>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</si>
  <si>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</si>
  <si>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</si>
  <si>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</si>
  <si>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</si>
  <si>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</si>
  <si>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</si>
  <si>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</si>
  <si>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</si>
  <si>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</si>
  <si>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</si>
  <si>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</si>
  <si>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</si>
  <si>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</si>
  <si>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</si>
  <si>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</si>
  <si>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</si>
  <si>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</si>
  <si>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</si>
  <si>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</si>
  <si>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</si>
  <si>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</si>
  <si>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</si>
  <si>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</si>
  <si>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</si>
  <si>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</si>
  <si>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</si>
  <si>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</si>
  <si>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</si>
  <si>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</si>
  <si>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</si>
  <si>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</si>
  <si>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</si>
  <si>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</si>
  <si>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</si>
  <si>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</si>
  <si>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</si>
  <si>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</si>
  <si>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</si>
  <si>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</si>
  <si>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</si>
  <si>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</si>
  <si>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</si>
  <si>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</si>
  <si>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</si>
  <si>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</si>
  <si>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</si>
  <si>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</si>
  <si>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</si>
  <si>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</si>
  <si>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</si>
  <si>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</si>
  <si>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</si>
  <si>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</si>
  <si>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</si>
  <si>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</si>
  <si>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</si>
  <si>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</si>
  <si>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</si>
  <si>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</si>
  <si>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</si>
  <si>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</si>
  <si>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</si>
  <si>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</si>
  <si>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</si>
  <si>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</si>
  <si>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</si>
  <si>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</si>
  <si>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</si>
  <si>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</si>
  <si>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</si>
  <si>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</si>
  <si>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</si>
  <si>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</si>
  <si>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</si>
  <si>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</si>
  <si>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</si>
  <si>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</si>
  <si>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</si>
  <si>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</si>
  <si>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</si>
  <si>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</si>
  <si>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</si>
  <si>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</si>
  <si>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</si>
  <si>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</si>
  <si>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</si>
  <si>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</si>
  <si>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</si>
  <si>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</si>
  <si>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</si>
  <si>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</si>
  <si>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</si>
  <si>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</si>
  <si>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</si>
  <si>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</si>
  <si>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</si>
  <si>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</si>
  <si>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</si>
  <si>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</si>
  <si>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</si>
  <si>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</si>
  <si>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</si>
  <si>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</si>
  <si>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</si>
  <si>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</si>
  <si>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</si>
  <si>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</si>
  <si>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</si>
  <si>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</si>
  <si>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</si>
  <si>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</si>
  <si>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</si>
  <si>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</si>
  <si>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</si>
  <si>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</si>
  <si>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</si>
  <si>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</si>
  <si>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</si>
  <si>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</si>
  <si>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</si>
  <si>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</si>
  <si>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</si>
  <si>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</si>
  <si>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</si>
  <si>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</si>
  <si>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</si>
  <si>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</si>
  <si>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</si>
  <si>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</si>
  <si>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</si>
  <si>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</si>
  <si>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</si>
  <si>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</si>
  <si>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</si>
  <si>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</si>
  <si>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</si>
  <si>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</si>
  <si>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</si>
  <si>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</si>
  <si>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</si>
  <si>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</si>
  <si>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</si>
  <si>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</si>
  <si>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</si>
  <si>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</si>
  <si>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</si>
  <si>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</si>
  <si>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</si>
  <si>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</si>
  <si>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</si>
  <si>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</si>
  <si>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</si>
  <si>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</si>
  <si>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</si>
  <si>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</si>
  <si>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</si>
  <si>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</si>
  <si>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</si>
  <si>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</si>
  <si>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</si>
  <si>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</si>
  <si>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</si>
  <si>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</si>
  <si>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</si>
  <si>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</si>
  <si>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</si>
  <si>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</si>
  <si>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</si>
  <si>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</si>
  <si>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</si>
  <si>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</si>
  <si>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</si>
  <si>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</si>
  <si>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</si>
  <si>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</si>
  <si>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</si>
  <si>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</si>
  <si>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</si>
  <si>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</si>
  <si>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</si>
  <si>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</si>
  <si>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</si>
  <si>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</si>
  <si>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</si>
  <si>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</si>
  <si>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</si>
  <si>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</si>
  <si>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</si>
  <si>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</si>
  <si>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</si>
  <si>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</si>
  <si>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</si>
  <si>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</si>
  <si>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</si>
  <si>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</si>
  <si>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</si>
  <si>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</si>
  <si>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</si>
  <si>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</si>
  <si>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</si>
  <si>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</si>
  <si>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</si>
  <si>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</si>
  <si>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</si>
  <si>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</si>
  <si>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</si>
  <si>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</si>
  <si>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</si>
  <si>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</si>
  <si>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</si>
  <si>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</si>
  <si>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</si>
  <si>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</si>
  <si>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</si>
  <si>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</si>
  <si>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</si>
  <si>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</si>
  <si>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</si>
  <si>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</si>
  <si>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</si>
  <si>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</si>
  <si>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</si>
  <si>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</si>
  <si>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</si>
  <si>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</si>
  <si>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</si>
  <si>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</si>
  <si>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</si>
  <si>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</si>
  <si>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</si>
  <si>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</si>
  <si>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</si>
  <si>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</si>
  <si>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</si>
  <si>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</si>
  <si>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</si>
  <si>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</si>
  <si>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</si>
  <si>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</si>
  <si>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</si>
  <si>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</si>
  <si>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</si>
  <si>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</si>
  <si>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</si>
  <si>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</si>
  <si>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</si>
  <si>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</si>
  <si>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</si>
  <si>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</si>
  <si>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</si>
  <si>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</si>
  <si>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</si>
  <si>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</si>
  <si>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</si>
  <si>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</si>
  <si>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</si>
  <si>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</si>
  <si>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</si>
  <si>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</si>
  <si>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</si>
  <si>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</si>
  <si>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</si>
  <si>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</si>
  <si>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</si>
  <si>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</si>
  <si>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</si>
  <si>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</si>
  <si>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</si>
  <si>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</si>
  <si>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</si>
  <si>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</si>
  <si>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</si>
  <si>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</si>
  <si>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</si>
  <si>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</si>
  <si>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</si>
  <si>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</si>
  <si>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</si>
  <si>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</si>
  <si>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</si>
  <si>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</si>
  <si>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</si>
  <si>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</si>
  <si>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</si>
  <si>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</si>
  <si>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</si>
  <si>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</si>
  <si>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</si>
  <si>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</si>
  <si>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</si>
  <si>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</si>
  <si>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</si>
  <si>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</si>
  <si>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</si>
  <si>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</si>
  <si>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</si>
  <si>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</si>
  <si>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</si>
  <si>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</si>
  <si>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</si>
  <si>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</si>
  <si>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</si>
  <si>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</si>
  <si>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</si>
  <si>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</si>
  <si>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</si>
  <si>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</si>
  <si>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</si>
  <si>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</si>
  <si>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</si>
  <si>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</si>
  <si>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</si>
  <si>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</si>
  <si>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</si>
  <si>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</si>
  <si>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</si>
  <si>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</si>
  <si>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</si>
  <si>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</si>
  <si>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</si>
  <si>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</si>
  <si>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</si>
  <si>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</si>
  <si>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</si>
  <si>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</si>
  <si>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</si>
  <si>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</si>
  <si>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</si>
  <si>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</si>
  <si>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</si>
  <si>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</si>
  <si>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</si>
  <si>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</si>
  <si>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</si>
  <si>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</si>
  <si>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</si>
  <si>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</si>
  <si>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</si>
  <si>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</si>
  <si>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</si>
  <si>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</si>
  <si>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</si>
  <si>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</si>
  <si>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</si>
  <si>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</si>
  <si>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</si>
  <si>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</si>
  <si>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</si>
  <si>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</si>
  <si>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</si>
  <si>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</si>
  <si>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</si>
  <si>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</si>
  <si>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</si>
  <si>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</si>
  <si>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</si>
  <si>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</si>
  <si>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</si>
  <si>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</si>
  <si>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</si>
  <si>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</si>
  <si>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</si>
  <si>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</si>
  <si>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</si>
  <si>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</si>
  <si>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</si>
  <si>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</si>
  <si>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</si>
  <si>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</si>
  <si>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</si>
  <si>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</si>
  <si>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</si>
  <si>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</si>
  <si>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</si>
  <si>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</si>
  <si>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</si>
  <si>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</si>
  <si>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</si>
  <si>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</si>
  <si>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</si>
  <si>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</si>
  <si>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</si>
  <si>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</si>
  <si>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</si>
  <si>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</si>
  <si>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</si>
  <si>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</si>
  <si>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</si>
  <si>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</si>
  <si>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</si>
  <si>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</si>
  <si>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</si>
  <si>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</si>
  <si>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</si>
  <si>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</si>
  <si>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</si>
  <si>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</si>
  <si>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</si>
  <si>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</si>
  <si>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</si>
  <si>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</si>
  <si>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</si>
  <si>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</si>
  <si>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</si>
  <si>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</si>
  <si>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</si>
  <si>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</si>
  <si>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</si>
  <si>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</si>
  <si>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</si>
  <si>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</si>
  <si>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</si>
  <si>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</si>
  <si>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</si>
  <si>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</si>
  <si>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</si>
  <si>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</si>
  <si>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</si>
  <si>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</si>
  <si>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</si>
  <si>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</si>
  <si>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</si>
  <si>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</si>
  <si>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</si>
  <si>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</si>
  <si>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</si>
  <si>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</si>
  <si>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</si>
  <si>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</si>
  <si>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</si>
  <si>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</si>
  <si>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</si>
  <si>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</si>
  <si>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</si>
  <si>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</si>
  <si>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</si>
  <si>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</si>
  <si>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</si>
  <si>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</si>
  <si>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</si>
  <si>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</si>
  <si>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</si>
  <si>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</si>
  <si>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</si>
  <si>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</si>
  <si>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</si>
  <si>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</si>
  <si>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</si>
  <si>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</si>
  <si>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</si>
  <si>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</si>
  <si>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</si>
  <si>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</si>
  <si>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</si>
  <si>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</si>
  <si>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</si>
  <si>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</si>
  <si>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</si>
  <si>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</si>
  <si>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</si>
  <si>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</si>
  <si>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</si>
  <si>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</si>
  <si>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</si>
  <si>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</si>
  <si>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</si>
  <si>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</si>
  <si>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</si>
  <si>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</si>
  <si>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</si>
  <si>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</si>
  <si>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</si>
  <si>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</si>
  <si>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</si>
  <si>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</si>
  <si>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</si>
  <si>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</si>
  <si>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</si>
  <si>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</si>
  <si>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</si>
  <si>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</si>
  <si>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</si>
  <si>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</si>
  <si>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</si>
  <si>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</si>
  <si>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</si>
  <si>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</si>
  <si>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</si>
  <si>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</si>
  <si>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</si>
  <si>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</si>
  <si>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</si>
  <si>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</si>
  <si>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</si>
  <si>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</si>
  <si>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</si>
  <si>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</si>
  <si>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</si>
  <si>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</si>
  <si>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</si>
  <si>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</si>
  <si>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</si>
  <si>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</si>
  <si>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</si>
  <si>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</si>
  <si>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</si>
  <si>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</si>
  <si>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</si>
  <si>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</si>
  <si>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</si>
  <si>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</si>
  <si>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</si>
  <si>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</si>
  <si>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</si>
  <si>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</si>
  <si>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</si>
  <si>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</si>
  <si>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</si>
  <si>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</si>
  <si>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</si>
  <si>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</si>
  <si>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</si>
  <si>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</si>
  <si>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</si>
  <si>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</si>
  <si>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</si>
  <si>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</si>
  <si>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</si>
  <si>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</si>
  <si>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</si>
  <si>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</si>
  <si>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</si>
  <si>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</si>
  <si>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</si>
  <si>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</si>
  <si>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</si>
  <si>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</si>
  <si>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</si>
  <si>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</si>
  <si>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</si>
  <si>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</si>
  <si>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</si>
  <si>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</si>
  <si>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</si>
  <si>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</si>
  <si>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</si>
  <si>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</si>
  <si>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</si>
  <si>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</si>
  <si>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</si>
  <si>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</si>
  <si>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</si>
  <si>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</si>
  <si>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</si>
  <si>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</si>
  <si>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</si>
  <si>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</si>
  <si>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</si>
  <si>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</si>
  <si>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</si>
  <si>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</si>
  <si>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</si>
  <si>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</si>
  <si>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</si>
  <si>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</si>
  <si>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</si>
  <si>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</si>
  <si>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</si>
  <si>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</si>
  <si>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</si>
  <si>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</si>
  <si>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</si>
  <si>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</si>
  <si>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</si>
  <si>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</si>
  <si>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</si>
  <si>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</si>
  <si>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</si>
  <si>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</si>
  <si>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</si>
  <si>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</si>
  <si>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</si>
  <si>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</si>
  <si>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</si>
  <si>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</si>
  <si>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</si>
  <si>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</si>
  <si>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</si>
  <si>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</si>
  <si>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</si>
  <si>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</si>
  <si>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</si>
  <si>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</si>
  <si>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</si>
  <si>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</si>
  <si>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</si>
  <si>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</si>
  <si>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</si>
  <si>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</si>
  <si>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</si>
  <si>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</si>
  <si>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</si>
  <si>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</si>
  <si>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</si>
  <si>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</si>
  <si>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</si>
  <si>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</si>
  <si>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</si>
  <si>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</si>
  <si>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</si>
  <si>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</si>
  <si>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</si>
  <si>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</si>
  <si>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</si>
  <si>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</si>
  <si>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</si>
  <si>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</si>
  <si>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</si>
  <si>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</si>
  <si>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</si>
  <si>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</si>
  <si>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</si>
  <si>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</si>
  <si>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</si>
  <si>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</si>
  <si>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</si>
  <si>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</si>
  <si>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</si>
  <si>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</si>
  <si>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</si>
  <si>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</si>
  <si>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</si>
  <si>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</si>
  <si>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</si>
  <si>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</si>
  <si>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</si>
  <si>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</si>
  <si>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</si>
  <si>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</si>
  <si>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</si>
  <si>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</si>
  <si>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</si>
  <si>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</si>
  <si>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</si>
  <si>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</si>
  <si>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</si>
  <si>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</si>
  <si>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</si>
  <si>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</si>
  <si>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</si>
  <si>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</si>
  <si>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</si>
  <si>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</si>
  <si>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</si>
  <si>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</si>
  <si>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</si>
  <si>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</si>
  <si>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</si>
  <si>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</si>
  <si>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</si>
  <si>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</si>
  <si>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</si>
  <si>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</si>
  <si>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</si>
  <si>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</si>
  <si>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</si>
  <si>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</si>
  <si>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</si>
  <si>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</si>
  <si>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</si>
  <si>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</si>
  <si>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</si>
  <si>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</si>
  <si>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</si>
  <si>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</si>
  <si>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</si>
  <si>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</si>
  <si>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</si>
  <si>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</si>
  <si>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</si>
  <si>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</si>
  <si>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</si>
  <si>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</si>
  <si>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</si>
  <si>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</si>
  <si>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</si>
  <si>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</si>
  <si>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</si>
  <si>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</si>
  <si>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</si>
  <si>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</si>
  <si>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</si>
  <si>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</si>
  <si>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</si>
  <si>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</si>
  <si>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</si>
  <si>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</si>
  <si>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</si>
  <si>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</si>
  <si>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</si>
  <si>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</si>
  <si>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</si>
  <si>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</si>
  <si>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</si>
  <si>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</si>
  <si>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</si>
  <si>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</si>
  <si>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</si>
  <si>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</si>
  <si>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</si>
  <si>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</si>
  <si>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</si>
  <si>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</si>
  <si>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</si>
  <si>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</si>
  <si>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</si>
  <si>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</si>
  <si>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</si>
  <si>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</si>
  <si>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</si>
  <si>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</si>
  <si>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</si>
  <si>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</si>
  <si>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</si>
  <si>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</si>
  <si>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</si>
  <si>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</si>
  <si>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</si>
  <si>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</si>
  <si>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</si>
  <si>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</si>
  <si>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</si>
  <si>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</si>
  <si>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</si>
  <si>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</si>
  <si>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</si>
  <si>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</si>
  <si>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</si>
  <si>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</si>
  <si>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</si>
  <si>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</si>
  <si>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</si>
  <si>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</si>
  <si>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</si>
  <si>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</si>
  <si>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</si>
  <si>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</si>
  <si>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</si>
  <si>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</si>
  <si>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</si>
  <si>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</si>
  <si>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</si>
  <si>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</si>
  <si>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</si>
  <si>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</si>
  <si>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</si>
  <si>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</si>
  <si>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</si>
  <si>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</si>
  <si>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</si>
  <si>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</si>
  <si>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</si>
  <si>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</si>
  <si>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</si>
  <si>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</si>
  <si>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</si>
  <si>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</si>
  <si>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</si>
  <si>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</si>
  <si>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</si>
  <si>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</si>
  <si>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</si>
  <si>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</si>
  <si>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</si>
  <si>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</si>
  <si>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</si>
  <si>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</si>
  <si>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</si>
  <si>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</si>
  <si>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</si>
  <si>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</si>
  <si>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</si>
  <si>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</si>
  <si>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</si>
  <si>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</si>
  <si>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</si>
  <si>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</si>
  <si>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</si>
  <si>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</si>
  <si>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</si>
  <si>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</si>
  <si>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</si>
  <si>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</si>
  <si>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</si>
  <si>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</si>
  <si>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</si>
  <si>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</si>
  <si>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</si>
  <si>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</si>
  <si>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</si>
  <si>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</si>
  <si>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</si>
  <si>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</si>
  <si>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</si>
  <si>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</si>
  <si>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</si>
  <si>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</si>
  <si>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</si>
  <si>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</si>
  <si>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</si>
  <si>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</si>
  <si>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</si>
  <si>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</si>
  <si>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</si>
  <si>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</si>
  <si>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</si>
  <si>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</si>
  <si>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</si>
  <si>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</si>
  <si>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</si>
  <si>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</si>
  <si>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</si>
  <si>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</si>
  <si>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</si>
  <si>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</si>
  <si>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</si>
  <si>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</si>
  <si>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</si>
  <si>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</si>
  <si>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</si>
  <si>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</si>
  <si>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</si>
  <si>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</si>
  <si>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</si>
  <si>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</si>
  <si>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</si>
  <si>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</si>
  <si>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</si>
  <si>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</si>
  <si>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</si>
  <si>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</si>
  <si>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</si>
  <si>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</si>
  <si>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</si>
  <si>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</si>
  <si>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</si>
  <si>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</si>
  <si>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</si>
  <si>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</si>
  <si>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</si>
  <si>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</si>
  <si>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</si>
  <si>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</si>
  <si>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</si>
  <si>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</si>
  <si>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</si>
  <si>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</si>
  <si>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</si>
  <si>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</si>
  <si>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</si>
  <si>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</si>
  <si>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</si>
  <si>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</si>
  <si>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</si>
  <si>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</si>
  <si>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</si>
  <si>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</si>
  <si>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</si>
  <si>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</si>
  <si>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</si>
  <si>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</si>
  <si>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</si>
  <si>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</si>
  <si>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</si>
  <si>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</si>
  <si>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</si>
  <si>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</si>
  <si>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</si>
  <si>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</si>
  <si>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</si>
  <si>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</si>
  <si>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</si>
  <si>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</si>
  <si>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</si>
  <si>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</si>
  <si>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</si>
  <si>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</si>
  <si>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</si>
  <si>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</si>
  <si>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</si>
  <si>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</si>
  <si>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</si>
  <si>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</si>
  <si>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</si>
  <si>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</si>
  <si>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</si>
  <si>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</si>
  <si>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</si>
  <si>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</si>
  <si>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</si>
  <si>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</si>
  <si>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</si>
  <si>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</si>
  <si>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</si>
  <si>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</si>
  <si>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</si>
  <si>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</si>
  <si>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</si>
  <si>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</si>
  <si>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</si>
  <si>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</si>
  <si>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</si>
  <si>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</si>
  <si>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</si>
  <si>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</si>
  <si>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</si>
  <si>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</si>
  <si>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</si>
  <si>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</si>
  <si>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</si>
  <si>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</si>
  <si>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</si>
  <si>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</si>
  <si>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</si>
  <si>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</si>
  <si>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</si>
  <si>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</si>
  <si>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</si>
  <si>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</si>
  <si>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</si>
  <si>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</si>
  <si>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</si>
  <si>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</si>
  <si>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</si>
  <si>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</si>
  <si>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</si>
  <si>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</si>
  <si>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</si>
  <si>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</si>
  <si>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</si>
  <si>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</si>
  <si>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</si>
  <si>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</si>
  <si>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</si>
  <si>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</si>
  <si>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</si>
  <si>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</si>
  <si>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</si>
  <si>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</si>
  <si>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</si>
  <si>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</si>
  <si>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</si>
  <si>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</si>
  <si>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</si>
  <si>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</si>
  <si>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</si>
  <si>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</si>
  <si>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</si>
  <si>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</si>
  <si>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</si>
  <si>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</si>
  <si>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</si>
  <si>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</si>
  <si>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</si>
  <si>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</si>
  <si>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</si>
  <si>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</si>
  <si>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</si>
  <si>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</si>
  <si>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</si>
  <si>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</si>
  <si>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</si>
  <si>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</si>
  <si>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</si>
  <si>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</si>
  <si>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</si>
  <si>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</si>
  <si>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</si>
  <si>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</si>
  <si>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</si>
  <si>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</si>
  <si>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</si>
  <si>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</si>
  <si>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</si>
  <si>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</si>
  <si>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</si>
  <si>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</si>
  <si>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</si>
  <si>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</si>
  <si>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</si>
  <si>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</si>
  <si>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</si>
  <si>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</si>
  <si>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</si>
  <si>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</si>
  <si>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</si>
  <si>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</si>
  <si>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</si>
  <si>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</si>
  <si>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</si>
  <si>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</si>
  <si>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</si>
  <si>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</si>
  <si>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</si>
  <si>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</si>
  <si>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</si>
  <si>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</si>
  <si>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</si>
  <si>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</si>
  <si>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</si>
  <si>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</si>
  <si>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</si>
  <si>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</si>
  <si>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</si>
  <si>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</si>
  <si>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</si>
  <si>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</si>
  <si>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</si>
  <si>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</si>
  <si>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</si>
  <si>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</si>
  <si>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</si>
  <si>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</si>
  <si>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</si>
  <si>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</si>
  <si>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</si>
  <si>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</si>
  <si>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</si>
  <si>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</si>
  <si>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</si>
  <si>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</si>
  <si>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</si>
  <si>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</si>
  <si>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</si>
  <si>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</si>
  <si>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</si>
  <si>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</si>
  <si>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</si>
  <si>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</si>
  <si>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</si>
  <si>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</si>
  <si>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</si>
  <si>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</si>
  <si>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</si>
  <si>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</si>
  <si>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</si>
  <si>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</si>
  <si>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</si>
  <si>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</si>
  <si>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</si>
  <si>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</si>
  <si>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</si>
  <si>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</si>
  <si>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</si>
  <si>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</si>
  <si>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</si>
  <si>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</si>
  <si>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</si>
  <si>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</si>
  <si>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</si>
  <si>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</si>
  <si>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</si>
  <si>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</si>
  <si>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</si>
  <si>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</si>
  <si>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</si>
  <si>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</si>
  <si>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</si>
  <si>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</si>
  <si>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</si>
  <si>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</si>
  <si>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</si>
  <si>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</si>
  <si>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</si>
  <si>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</si>
  <si>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</si>
  <si>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</si>
  <si>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</si>
  <si>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</si>
  <si>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</si>
  <si>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</si>
  <si>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</si>
  <si>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</si>
  <si>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</si>
  <si>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</si>
  <si>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</si>
  <si>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</si>
  <si>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</si>
  <si>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</si>
  <si>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</si>
  <si>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</si>
  <si>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</si>
  <si>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</si>
  <si>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</si>
  <si>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</si>
  <si>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</si>
  <si>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</si>
  <si>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</si>
  <si>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</si>
  <si>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</si>
  <si>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</si>
  <si>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</si>
  <si>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</si>
  <si>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</si>
  <si>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</si>
  <si>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</si>
  <si>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</si>
  <si>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</si>
  <si>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</si>
  <si>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</si>
  <si>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</si>
  <si>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</si>
  <si>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</si>
  <si>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</si>
  <si>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</si>
  <si>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</si>
  <si>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</si>
  <si>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</si>
  <si>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</si>
  <si>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</si>
  <si>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</si>
  <si>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</si>
  <si>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</si>
  <si>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</si>
  <si>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</si>
  <si>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</si>
  <si>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</si>
  <si>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</si>
  <si>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</si>
  <si>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</si>
  <si>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</si>
  <si>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</si>
  <si>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</si>
  <si>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</si>
  <si>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</si>
  <si>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</si>
  <si>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</si>
  <si>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</si>
  <si>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</si>
  <si>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</si>
  <si>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</si>
  <si>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</si>
  <si>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</si>
  <si>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</si>
  <si>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</si>
  <si>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</si>
  <si>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</si>
  <si>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</si>
  <si>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</si>
  <si>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</si>
  <si>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</si>
  <si>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</si>
  <si>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</si>
  <si>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</si>
  <si>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</si>
  <si>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</si>
  <si>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</si>
  <si>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</si>
  <si>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</si>
  <si>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</si>
  <si>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</si>
  <si>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</si>
  <si>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</si>
  <si>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</si>
  <si>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</si>
  <si>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</si>
  <si>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</si>
  <si>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</si>
  <si>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</si>
  <si>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</si>
  <si>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</si>
  <si>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</si>
  <si>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</si>
  <si>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</si>
  <si>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</si>
  <si>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</si>
  <si>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</si>
  <si>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</si>
  <si>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</si>
  <si>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</si>
  <si>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</si>
  <si>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</si>
  <si>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</si>
  <si>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</si>
  <si>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</si>
  <si>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</si>
  <si>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</si>
  <si>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</si>
  <si>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</si>
  <si>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</si>
  <si>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</si>
  <si>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</si>
  <si>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</si>
  <si>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</si>
  <si>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</si>
  <si>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</si>
  <si>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</si>
  <si>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</si>
  <si>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</si>
  <si>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</si>
  <si>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</si>
  <si>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</si>
  <si>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</si>
  <si>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</si>
  <si>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</si>
  <si>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</si>
  <si>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</si>
  <si>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</si>
  <si>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</si>
  <si>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</si>
  <si>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</si>
  <si>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</si>
  <si>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</si>
  <si>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</si>
  <si>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</si>
  <si>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</si>
  <si>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</si>
  <si>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</si>
  <si>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</si>
  <si>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</si>
  <si>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</si>
  <si>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</si>
  <si>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</si>
  <si>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</si>
  <si>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</si>
  <si>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</si>
  <si>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</si>
  <si>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</si>
  <si>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</si>
  <si>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</si>
  <si>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</si>
  <si>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</si>
  <si>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</si>
  <si>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</si>
  <si>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</si>
  <si>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</si>
  <si>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</si>
  <si>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</si>
  <si>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</si>
  <si>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</si>
  <si>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</si>
  <si>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</si>
  <si>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</si>
  <si>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</si>
  <si>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</si>
  <si>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</si>
  <si>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</si>
  <si>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</si>
  <si>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</si>
  <si>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</si>
  <si>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</si>
  <si>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</si>
  <si>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</si>
  <si>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</si>
  <si>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</si>
  <si>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</si>
  <si>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</si>
  <si>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</si>
  <si>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</si>
  <si>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</si>
  <si>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</si>
  <si>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</si>
  <si>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</si>
  <si>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</si>
  <si>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</si>
  <si>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</si>
  <si>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</si>
  <si>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</si>
  <si>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</si>
  <si>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</si>
  <si>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</si>
  <si>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</si>
  <si>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</si>
  <si>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</si>
  <si>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</si>
  <si>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</si>
  <si>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</si>
  <si>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</si>
  <si>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</si>
  <si>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</si>
  <si>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</si>
  <si>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</si>
  <si>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</si>
  <si>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</si>
  <si>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</si>
  <si>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</si>
  <si>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</si>
  <si>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</si>
  <si>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</si>
  <si>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</si>
  <si>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</si>
  <si>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</si>
  <si>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</si>
  <si>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</si>
  <si>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</si>
  <si>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</si>
  <si>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</si>
  <si>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</si>
  <si>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</si>
  <si>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</si>
  <si>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</si>
  <si>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</si>
  <si>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</si>
  <si>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</si>
  <si>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</si>
  <si>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</si>
  <si>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</si>
  <si>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</si>
  <si>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</si>
  <si>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</si>
  <si>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</si>
  <si>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</si>
  <si>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</si>
  <si>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</si>
  <si>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</si>
  <si>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</si>
  <si>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</si>
  <si>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</si>
  <si>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</si>
  <si>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</si>
  <si>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</si>
  <si>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</si>
  <si>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</si>
  <si>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</si>
  <si>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</si>
  <si>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</si>
  <si>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</si>
  <si>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</si>
  <si>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</si>
  <si>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</si>
  <si>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</si>
  <si>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</si>
  <si>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</si>
  <si>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</si>
  <si>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</si>
  <si>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</si>
  <si>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</si>
  <si>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</si>
  <si>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</si>
  <si>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</si>
  <si>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</si>
  <si>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</si>
  <si>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</si>
  <si>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</si>
  <si>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</si>
  <si>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</si>
  <si>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</si>
  <si>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</si>
  <si>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</si>
  <si>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</si>
  <si>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</si>
  <si>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</si>
  <si>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</si>
  <si>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</si>
  <si>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</si>
  <si>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</si>
  <si>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</si>
  <si>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</si>
  <si>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</si>
  <si>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</si>
  <si>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</si>
  <si>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</si>
  <si>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</si>
  <si>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</si>
  <si>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</si>
  <si>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</si>
  <si>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</si>
  <si>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</si>
  <si>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</si>
  <si>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</si>
  <si>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</si>
  <si>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</si>
  <si>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</si>
  <si>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</si>
  <si>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</si>
  <si>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</si>
  <si>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</si>
  <si>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</si>
  <si>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</si>
  <si>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</si>
  <si>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</si>
  <si>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</si>
  <si>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</si>
  <si>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</si>
  <si>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</si>
  <si>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</si>
  <si>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</si>
  <si>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</si>
  <si>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</si>
  <si>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</si>
  <si>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</si>
  <si>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</si>
  <si>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</si>
  <si>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</si>
  <si>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</si>
  <si>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</si>
  <si>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</si>
  <si>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</si>
  <si>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</si>
  <si>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</si>
  <si>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</si>
  <si>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</si>
  <si>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</si>
  <si>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</si>
  <si>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</si>
  <si>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</si>
  <si>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</si>
  <si>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</si>
  <si>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</si>
  <si>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</si>
  <si>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</si>
  <si>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</si>
  <si>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</si>
  <si>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</si>
  <si>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</si>
  <si>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</si>
  <si>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</si>
  <si>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</si>
  <si>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</si>
  <si>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</si>
  <si>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</si>
  <si>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</si>
  <si>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</si>
  <si>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</si>
  <si>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</si>
  <si>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</si>
  <si>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</si>
  <si>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</si>
  <si>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</si>
  <si>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</si>
  <si>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</si>
  <si>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</si>
  <si>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</si>
  <si>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</si>
  <si>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</si>
  <si>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</si>
  <si>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</si>
  <si>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</si>
  <si>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</si>
  <si>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</si>
  <si>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</si>
  <si>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</si>
  <si>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</si>
  <si>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</si>
  <si>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</si>
  <si>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</si>
  <si>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</si>
  <si>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</si>
  <si>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</si>
  <si>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</si>
  <si>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</si>
  <si>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</si>
  <si>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</si>
  <si>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</si>
  <si>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</si>
  <si>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</si>
  <si>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</si>
  <si>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</si>
  <si>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</si>
  <si>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</si>
  <si>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</si>
  <si>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</si>
  <si>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</si>
  <si>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</si>
  <si>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</si>
  <si>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</si>
  <si>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</si>
  <si>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</si>
  <si>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</si>
  <si>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</si>
  <si>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</si>
  <si>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</si>
  <si>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</si>
  <si>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</si>
  <si>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</si>
  <si>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</si>
  <si>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</si>
  <si>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</si>
  <si>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</si>
  <si>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</si>
  <si>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</si>
  <si>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</si>
  <si>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</si>
  <si>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</si>
  <si>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</si>
  <si>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</si>
  <si>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</si>
  <si>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</si>
  <si>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</si>
  <si>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</si>
  <si>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</si>
  <si>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</si>
  <si>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</si>
  <si>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</si>
  <si>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</si>
  <si>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</si>
  <si>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</si>
  <si>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</si>
  <si>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</si>
  <si>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</si>
  <si>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</si>
  <si>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</si>
  <si>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</si>
  <si>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</si>
  <si>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</si>
  <si>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</si>
  <si>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</si>
  <si>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</si>
  <si>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</si>
  <si>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</si>
  <si>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</si>
  <si>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</si>
  <si>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</si>
  <si>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</si>
  <si>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</si>
  <si>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</si>
  <si>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</si>
  <si>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</si>
  <si>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</si>
  <si>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</si>
  <si>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</si>
  <si>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</si>
  <si>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</si>
  <si>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</si>
  <si>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</si>
  <si>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</si>
  <si>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</si>
  <si>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</si>
  <si>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</si>
  <si>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</si>
  <si>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</si>
  <si>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</si>
  <si>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</si>
  <si>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</si>
  <si>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</si>
  <si>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</si>
  <si>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</si>
  <si>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</si>
  <si>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</si>
  <si>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</si>
  <si>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</si>
  <si>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</si>
  <si>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</si>
  <si>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</si>
  <si>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</si>
  <si>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</si>
  <si>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</si>
  <si>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</si>
  <si>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</si>
  <si>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</si>
  <si>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</si>
  <si>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</si>
  <si>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</si>
  <si>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</si>
  <si>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</si>
  <si>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</si>
  <si>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</si>
  <si>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</si>
  <si>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</si>
  <si>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</si>
  <si>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</si>
  <si>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</si>
  <si>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</si>
  <si>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</si>
  <si>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</si>
  <si>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</si>
  <si>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</si>
  <si>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</si>
  <si>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</si>
  <si>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</si>
  <si>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</si>
  <si>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</si>
  <si>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</si>
  <si>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</si>
  <si>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</si>
  <si>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</si>
  <si>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</si>
  <si>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</si>
  <si>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</si>
  <si>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</si>
  <si>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</si>
  <si>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</si>
  <si>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</si>
  <si>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</si>
  <si>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</si>
  <si>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</si>
  <si>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</si>
  <si>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</si>
  <si>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</si>
  <si>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</si>
  <si>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</si>
  <si>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</si>
  <si>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</si>
  <si>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</si>
  <si>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</si>
  <si>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</si>
  <si>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</si>
  <si>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</si>
  <si>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</si>
  <si>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</si>
  <si>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</si>
  <si>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</si>
  <si>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</si>
  <si>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</si>
  <si>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</si>
  <si>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</si>
  <si>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</si>
  <si>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</si>
  <si>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</si>
  <si>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</si>
  <si>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</si>
  <si>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</si>
  <si>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</si>
  <si>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</si>
  <si>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</si>
  <si>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</si>
  <si>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</si>
  <si>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</si>
  <si>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</si>
  <si>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</si>
  <si>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</si>
  <si>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</si>
  <si>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</si>
  <si>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</si>
  <si>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</si>
  <si>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</si>
  <si>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</si>
  <si>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</si>
  <si>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</si>
  <si>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</si>
  <si>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</si>
  <si>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</si>
  <si>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</si>
  <si>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</si>
  <si>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</si>
  <si>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</si>
  <si>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</si>
  <si>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</si>
  <si>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</si>
  <si>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</si>
  <si>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</si>
  <si>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</si>
  <si>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</si>
  <si>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</si>
  <si>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</si>
  <si>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</si>
  <si>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</si>
  <si>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</si>
  <si>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</si>
  <si>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</si>
  <si>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</si>
  <si>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</si>
  <si>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</si>
  <si>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</si>
  <si>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</si>
  <si>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</si>
  <si>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</si>
  <si>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</si>
  <si>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</si>
  <si>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</si>
  <si>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</si>
  <si>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</si>
  <si>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</si>
  <si>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</si>
  <si>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</si>
  <si>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</si>
  <si>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</si>
  <si>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</si>
  <si>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</si>
  <si>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</si>
  <si>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</si>
  <si>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</si>
  <si>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</si>
  <si>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</si>
  <si>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</si>
  <si>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</si>
  <si>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</si>
  <si>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</si>
  <si>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</si>
  <si>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</si>
  <si>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</si>
  <si>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</si>
  <si>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</si>
  <si>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</si>
  <si>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</si>
  <si>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</si>
  <si>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</si>
  <si>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</si>
  <si>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</si>
  <si>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</si>
  <si>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</si>
  <si>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</si>
  <si>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</si>
  <si>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</si>
  <si>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</si>
  <si>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</si>
  <si>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</si>
  <si>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</si>
  <si>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</si>
  <si>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</si>
  <si>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</si>
  <si>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</si>
  <si>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</si>
  <si>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</si>
  <si>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</si>
  <si>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</si>
  <si>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</si>
  <si>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</si>
  <si>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</si>
  <si>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</si>
  <si>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</si>
  <si>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</si>
  <si>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</si>
  <si>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</si>
  <si>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</si>
  <si>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</si>
  <si>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</si>
  <si>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</si>
  <si>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</si>
  <si>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</si>
  <si>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</si>
  <si>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</si>
  <si>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</si>
  <si>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</si>
  <si>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</si>
  <si>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</si>
  <si>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</si>
  <si>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</si>
  <si>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</si>
  <si>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</si>
  <si>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</si>
  <si>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</si>
  <si>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</si>
  <si>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</si>
  <si>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</si>
  <si>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</si>
  <si>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</si>
  <si>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</si>
  <si>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</si>
  <si>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</si>
  <si>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</si>
  <si>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</si>
  <si>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</si>
  <si>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</si>
  <si>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</si>
  <si>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</si>
  <si>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</si>
  <si>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</si>
  <si>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</si>
  <si>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</si>
  <si>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</si>
  <si>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</si>
  <si>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</si>
  <si>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</si>
  <si>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</si>
  <si>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</si>
  <si>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</si>
  <si>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</si>
  <si>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</si>
  <si>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</si>
  <si>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</si>
  <si>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</si>
  <si>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</si>
  <si>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</si>
  <si>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</si>
  <si>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</si>
  <si>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</si>
  <si>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</si>
  <si>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</si>
  <si>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</si>
  <si>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</si>
  <si>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</si>
  <si>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</si>
  <si>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</si>
  <si>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</si>
  <si>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</si>
  <si>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</si>
  <si>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</si>
  <si>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</si>
  <si>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</si>
  <si>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</si>
  <si>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</si>
  <si>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</si>
  <si>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</si>
  <si>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</si>
  <si>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</si>
  <si>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</si>
  <si>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</si>
  <si>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</si>
  <si>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</si>
  <si>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</si>
  <si>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</si>
  <si>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</si>
  <si>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</si>
  <si>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</si>
  <si>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</si>
  <si>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</si>
  <si>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</si>
  <si>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</si>
  <si>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</si>
  <si>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</si>
  <si>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</si>
  <si>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</si>
  <si>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</si>
  <si>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</si>
  <si>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</si>
  <si>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</si>
  <si>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</si>
  <si>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</si>
  <si>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</si>
  <si>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</si>
  <si>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</si>
  <si>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</si>
  <si>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</si>
  <si>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</si>
  <si>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</si>
  <si>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</si>
  <si>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</si>
  <si>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</si>
  <si>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</si>
  <si>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</si>
  <si>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</si>
  <si>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</si>
  <si>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</si>
  <si>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</si>
  <si>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</si>
  <si>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</si>
  <si>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</si>
  <si>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</si>
  <si>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</si>
  <si>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</si>
  <si>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</si>
  <si>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</si>
  <si>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</si>
  <si>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</si>
  <si>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</si>
  <si>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</si>
  <si>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</si>
  <si>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</si>
  <si>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</si>
  <si>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</si>
  <si>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</si>
  <si>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</si>
  <si>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</si>
  <si>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</si>
  <si>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</si>
  <si>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</si>
  <si>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</si>
  <si>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</si>
  <si>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</si>
  <si>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</si>
  <si>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</si>
  <si>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</si>
  <si>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</si>
  <si>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</si>
  <si>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</si>
  <si>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</si>
  <si>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</si>
  <si>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</si>
  <si>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</si>
  <si>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</si>
  <si>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</si>
  <si>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</si>
  <si>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</si>
  <si>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</si>
  <si>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</si>
  <si>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</si>
  <si>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</si>
  <si>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</si>
  <si>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</si>
  <si>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</si>
  <si>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</si>
  <si>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</si>
  <si>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</si>
  <si>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</si>
  <si>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</si>
  <si>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</si>
  <si>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</si>
  <si>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</si>
  <si>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</si>
  <si>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</si>
  <si>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</si>
  <si>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</si>
  <si>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</si>
  <si>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</si>
  <si>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</si>
  <si>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</si>
  <si>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</si>
  <si>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</si>
  <si>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</si>
  <si>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</si>
  <si>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</si>
  <si>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</si>
  <si>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</si>
  <si>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</si>
  <si>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</si>
  <si>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</si>
  <si>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</si>
  <si>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</si>
  <si>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</si>
  <si>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</si>
  <si>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</si>
  <si>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</si>
  <si>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</si>
  <si>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</si>
  <si>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</si>
  <si>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</si>
  <si>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</si>
  <si>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</si>
  <si>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</si>
  <si>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</si>
  <si>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</si>
  <si>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</si>
  <si>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</si>
  <si>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</si>
  <si>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</si>
  <si>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</si>
  <si>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</si>
  <si>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</si>
  <si>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</si>
  <si>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</si>
  <si>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</si>
  <si>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</si>
  <si>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</si>
  <si>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</si>
  <si>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</si>
  <si>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</si>
  <si>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</si>
  <si>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</si>
  <si>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</si>
  <si>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</si>
  <si>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</si>
  <si>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</si>
  <si>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</si>
  <si>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</si>
  <si>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</si>
  <si>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</si>
  <si>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</si>
  <si>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</si>
  <si>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</si>
  <si>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</si>
  <si>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</si>
  <si>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</si>
  <si>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</si>
  <si>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</si>
  <si>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</si>
  <si>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</si>
  <si>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</si>
  <si>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</si>
  <si>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</si>
  <si>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</si>
  <si>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</si>
  <si>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</si>
  <si>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</si>
  <si>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</si>
  <si>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</si>
  <si>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</si>
  <si>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</si>
  <si>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</si>
  <si>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</si>
  <si>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</si>
  <si>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</si>
  <si>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</si>
  <si>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</si>
  <si>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</si>
  <si>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</si>
  <si>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</si>
  <si>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</si>
  <si>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</si>
  <si>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</si>
  <si>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</si>
  <si>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</si>
  <si>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</si>
  <si>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</si>
  <si>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</si>
  <si>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</si>
  <si>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</si>
  <si>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</si>
  <si>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</si>
  <si>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</si>
  <si>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</si>
  <si>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</si>
  <si>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</si>
  <si>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</si>
  <si>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</si>
  <si>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</si>
  <si>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</si>
  <si>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</si>
  <si>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</si>
  <si>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</si>
  <si>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</si>
  <si>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</si>
  <si>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</si>
  <si>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</si>
  <si>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</si>
  <si>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</si>
  <si>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</si>
  <si>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</si>
  <si>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</si>
  <si>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</si>
  <si>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</si>
  <si>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</si>
  <si>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</si>
  <si>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</si>
  <si>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</si>
  <si>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</si>
  <si>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</si>
  <si>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</si>
  <si>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</si>
  <si>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</si>
  <si>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</si>
  <si>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</si>
  <si>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</si>
  <si>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</si>
  <si>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</si>
  <si>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</si>
  <si>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</si>
  <si>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</si>
  <si>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</si>
  <si>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</si>
  <si>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</si>
  <si>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</si>
  <si>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</si>
  <si>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</si>
  <si>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</si>
  <si>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</si>
  <si>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</si>
  <si>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</si>
  <si>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</si>
  <si>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</si>
  <si>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</si>
  <si>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</si>
  <si>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</si>
  <si>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</si>
  <si>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</si>
  <si>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</si>
  <si>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</si>
  <si>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</si>
  <si>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</si>
  <si>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</si>
  <si>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</si>
  <si>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</si>
  <si>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</si>
  <si>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</si>
  <si>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</si>
  <si>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</si>
  <si>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</si>
  <si>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</si>
  <si>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</si>
  <si>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</si>
  <si>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</si>
  <si>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</si>
  <si>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</si>
  <si>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</si>
  <si>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</si>
  <si>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</si>
  <si>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</si>
  <si>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</si>
  <si>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</si>
  <si>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</si>
  <si>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</si>
  <si>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</si>
  <si>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</si>
  <si>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</si>
  <si>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</si>
  <si>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</si>
  <si>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</si>
  <si>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</si>
  <si>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</si>
  <si>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</si>
  <si>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</si>
  <si>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</si>
  <si>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</si>
  <si>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</si>
  <si>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</si>
  <si>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</si>
  <si>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</si>
  <si>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</si>
  <si>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</si>
  <si>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</si>
  <si>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</si>
  <si>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</si>
  <si>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</si>
  <si>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</si>
  <si>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</si>
  <si>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</si>
  <si>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</si>
  <si>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</si>
  <si>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</si>
  <si>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</si>
  <si>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</si>
  <si>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</si>
  <si>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</si>
  <si>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</si>
  <si>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</si>
  <si>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</si>
  <si>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</si>
  <si>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</si>
  <si>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</si>
  <si>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</si>
  <si>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</si>
  <si>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</si>
  <si>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</si>
  <si>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</si>
  <si>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</si>
  <si>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</si>
  <si>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</si>
  <si>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</si>
  <si>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</si>
  <si>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</si>
  <si>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</si>
  <si>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</si>
  <si>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</si>
  <si>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</si>
  <si>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</si>
  <si>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</si>
  <si>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</si>
  <si>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</si>
  <si>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</si>
  <si>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</si>
  <si>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</si>
  <si>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</si>
  <si>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</si>
  <si>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</si>
  <si>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</si>
  <si>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</si>
  <si>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</si>
  <si>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</si>
  <si>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</si>
  <si>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</si>
  <si>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</si>
  <si>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</si>
  <si>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</si>
  <si>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</si>
  <si>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</si>
  <si>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</si>
  <si>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</si>
  <si>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</si>
  <si>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</si>
  <si>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</si>
  <si>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</si>
  <si>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</si>
  <si>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</si>
  <si>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</si>
  <si>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</si>
  <si>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</si>
  <si>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</si>
  <si>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</si>
  <si>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</si>
  <si>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</si>
  <si>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</si>
  <si>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</si>
  <si>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</si>
  <si>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</si>
  <si>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</si>
  <si>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</si>
  <si>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</si>
  <si>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</si>
  <si>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</si>
  <si>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</si>
  <si>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</si>
  <si>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</si>
  <si>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</si>
  <si>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</si>
  <si>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</si>
  <si>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</si>
  <si>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</si>
  <si>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</si>
  <si>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</si>
  <si>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</si>
  <si>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</si>
  <si>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</si>
  <si>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</si>
  <si>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</si>
  <si>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</si>
  <si>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</si>
  <si>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</si>
  <si>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</si>
  <si>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</si>
  <si>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</si>
  <si>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</si>
  <si>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</si>
  <si>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</si>
  <si>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</si>
  <si>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</si>
  <si>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</si>
  <si>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</si>
  <si>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</si>
  <si>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</si>
  <si>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</si>
  <si>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</si>
  <si>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</si>
  <si>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</si>
  <si>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</si>
  <si>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</si>
  <si>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</si>
  <si>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</si>
  <si>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</si>
  <si>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</si>
  <si>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</si>
  <si>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</si>
  <si>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</si>
  <si>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</si>
  <si>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</si>
  <si>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</si>
  <si>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</si>
  <si>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</si>
  <si>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</si>
  <si>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</si>
  <si>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</si>
  <si>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</si>
  <si>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</si>
  <si>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</si>
  <si>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</si>
  <si>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</si>
  <si>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</si>
  <si>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</si>
  <si>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</si>
  <si>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</si>
  <si>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</si>
  <si>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</si>
  <si>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</si>
  <si>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</si>
  <si>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</si>
  <si>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</si>
  <si>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</si>
  <si>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</si>
  <si>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</si>
  <si>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</si>
  <si>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</si>
  <si>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</si>
  <si>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</si>
  <si>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</si>
  <si>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</si>
  <si>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</si>
  <si>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</si>
  <si>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</si>
  <si>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</si>
  <si>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</si>
  <si>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</si>
  <si>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</si>
  <si>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</si>
  <si>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</si>
  <si>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</si>
  <si>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</si>
  <si>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</si>
  <si>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</si>
  <si>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</si>
  <si>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</si>
  <si>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</si>
  <si>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</si>
  <si>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</si>
  <si>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</si>
  <si>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</si>
  <si>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</si>
  <si>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</si>
  <si>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</si>
  <si>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</si>
  <si>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</si>
  <si>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</si>
  <si>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</si>
  <si>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</si>
  <si>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</si>
  <si>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</si>
  <si>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</si>
  <si>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</si>
  <si>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</si>
  <si>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</si>
  <si>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</si>
  <si>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</si>
  <si>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</si>
  <si>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</si>
  <si>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</si>
  <si>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</si>
  <si>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</si>
  <si>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</si>
  <si>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</si>
  <si>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</si>
  <si>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</si>
  <si>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</si>
  <si>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</si>
  <si>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</si>
  <si>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</si>
  <si>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</si>
  <si>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</si>
  <si>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</si>
  <si>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</si>
  <si>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</si>
  <si>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</si>
  <si>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</si>
  <si>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</si>
  <si>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</si>
  <si>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</si>
  <si>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</si>
  <si>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</si>
  <si>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</si>
  <si>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</si>
  <si>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</si>
  <si>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</si>
  <si>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</si>
  <si>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</si>
  <si>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</si>
  <si>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</si>
  <si>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</si>
  <si>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</si>
  <si>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</si>
  <si>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</si>
  <si>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</si>
  <si>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</si>
  <si>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</si>
  <si>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</si>
  <si>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</si>
  <si>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</si>
  <si>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</si>
  <si>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</si>
  <si>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</si>
  <si>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</si>
  <si>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</si>
  <si>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</si>
  <si>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</si>
  <si>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</si>
  <si>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</si>
  <si>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</si>
  <si>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</si>
  <si>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</si>
  <si>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</si>
  <si>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</si>
  <si>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</si>
  <si>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</si>
  <si>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</si>
  <si>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</si>
  <si>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</si>
  <si>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</si>
  <si>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</si>
  <si>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</si>
  <si>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</si>
  <si>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</si>
  <si>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</si>
  <si>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</si>
  <si>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</si>
  <si>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</si>
  <si>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</si>
  <si>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</si>
  <si>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</si>
  <si>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</si>
  <si>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</si>
  <si>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</si>
  <si>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</si>
  <si>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</si>
  <si>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</si>
  <si>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</si>
  <si>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</si>
  <si>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</si>
  <si>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</si>
  <si>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</si>
  <si>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</si>
  <si>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</si>
  <si>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</si>
  <si>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</si>
  <si>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</si>
  <si>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</si>
  <si>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</si>
  <si>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</si>
  <si>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</si>
  <si>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</si>
  <si>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</si>
  <si>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</si>
  <si>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</si>
  <si>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</si>
  <si>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</si>
  <si>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</si>
  <si>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</si>
  <si>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</si>
  <si>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</si>
  <si>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</si>
  <si>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</si>
  <si>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</si>
  <si>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</si>
  <si>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</si>
  <si>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</si>
  <si>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</si>
  <si>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</si>
  <si>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</si>
  <si>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</si>
  <si>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</si>
  <si>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</si>
  <si>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</si>
  <si>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</si>
  <si>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</si>
  <si>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</si>
  <si>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</si>
  <si>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</si>
  <si>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</si>
  <si>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</si>
  <si>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</si>
  <si>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</si>
  <si>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</si>
  <si>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</si>
  <si>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</si>
  <si>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</si>
  <si>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</si>
  <si>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</si>
  <si>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</si>
  <si>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</si>
  <si>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</si>
  <si>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</si>
  <si>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</si>
  <si>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</si>
  <si>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</si>
  <si>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</si>
  <si>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</si>
  <si>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</si>
  <si>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</si>
  <si>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</si>
  <si>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</si>
  <si>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</si>
  <si>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</si>
  <si>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</si>
  <si>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</si>
  <si>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</si>
  <si>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</si>
  <si>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</si>
  <si>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</si>
  <si>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</si>
  <si>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</si>
  <si>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</si>
  <si>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</si>
  <si>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</si>
  <si>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</si>
  <si>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</si>
  <si>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</si>
  <si>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</si>
  <si>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</si>
  <si>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</si>
  <si>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</si>
  <si>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</si>
  <si>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</si>
  <si>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</si>
  <si>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</si>
  <si>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</si>
  <si>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</si>
  <si>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</si>
  <si>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</si>
  <si>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</si>
  <si>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</si>
  <si>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</si>
  <si>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</si>
  <si>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</si>
  <si>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</si>
  <si>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</si>
  <si>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</si>
  <si>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</si>
  <si>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</si>
  <si>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</si>
  <si>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</si>
  <si>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</si>
  <si>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</si>
  <si>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</si>
  <si>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</si>
  <si>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</si>
  <si>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</si>
  <si>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</si>
  <si>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</si>
  <si>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</si>
  <si>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</si>
  <si>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</si>
  <si>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</si>
  <si>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</si>
  <si>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</si>
  <si>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</si>
  <si>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</si>
  <si>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</si>
  <si>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</si>
  <si>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</si>
  <si>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</si>
  <si>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</si>
  <si>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</si>
  <si>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</si>
  <si>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</si>
  <si>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</si>
  <si>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</si>
  <si>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</si>
  <si>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</si>
  <si>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</si>
  <si>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</si>
  <si>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</si>
  <si>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</si>
  <si>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</si>
  <si>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</si>
  <si>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</si>
  <si>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</si>
  <si>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</si>
  <si>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</si>
  <si>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</si>
  <si>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</si>
  <si>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</si>
  <si>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</si>
  <si>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</si>
  <si>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</si>
  <si>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</si>
  <si>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</si>
  <si>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</si>
  <si>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</si>
  <si>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</si>
  <si>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</si>
  <si>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</si>
  <si>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</si>
  <si>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</si>
  <si>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</si>
  <si>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</si>
  <si>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</si>
  <si>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</si>
  <si>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</si>
  <si>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</si>
  <si>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</si>
  <si>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</si>
  <si>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</si>
  <si>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</si>
  <si>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</si>
  <si>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</si>
  <si>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</si>
  <si>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</si>
  <si>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</si>
  <si>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</si>
  <si>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</si>
  <si>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</si>
  <si>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</si>
  <si>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</si>
  <si>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</si>
  <si>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</si>
  <si>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</si>
  <si>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</si>
  <si>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</si>
  <si>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</si>
  <si>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</si>
  <si>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</si>
  <si>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</si>
  <si>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</si>
  <si>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</si>
  <si>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</si>
  <si>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</si>
  <si>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</si>
  <si>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</si>
  <si>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</si>
  <si>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</si>
  <si>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</si>
  <si>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</si>
  <si>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</si>
  <si>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</si>
  <si>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</si>
  <si>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</si>
  <si>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</si>
  <si>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</si>
  <si>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</si>
  <si>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</si>
  <si>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</si>
  <si>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</si>
  <si>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</si>
  <si>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</si>
  <si>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</si>
  <si>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</si>
  <si>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</si>
  <si>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</si>
  <si>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</si>
  <si>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</si>
  <si>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</si>
  <si>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</si>
  <si>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</si>
  <si>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</si>
  <si>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</si>
  <si>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</si>
  <si>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</si>
  <si>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</si>
  <si>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</si>
  <si>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</si>
  <si>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</si>
  <si>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</si>
  <si>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</si>
  <si>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</si>
  <si>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</si>
  <si>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</si>
  <si>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</si>
  <si>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</si>
  <si>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</si>
  <si>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</si>
  <si>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</si>
  <si>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</si>
  <si>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</si>
  <si>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</si>
  <si>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</si>
  <si>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</si>
  <si>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</si>
  <si>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</si>
  <si>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</si>
  <si>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</si>
  <si>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</si>
  <si>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</si>
  <si>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</si>
  <si>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</si>
  <si>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</si>
  <si>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</si>
  <si>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</si>
  <si>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</si>
  <si>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</si>
  <si>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</si>
  <si>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</si>
  <si>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</si>
  <si>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</si>
  <si>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</si>
  <si>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</si>
  <si>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</si>
  <si>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</si>
  <si>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</si>
  <si>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</si>
  <si>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</si>
  <si>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</si>
  <si>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</si>
  <si>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</si>
  <si>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</si>
  <si>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</si>
  <si>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</si>
  <si>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</si>
  <si>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</si>
  <si>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</si>
  <si>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</si>
  <si>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</si>
  <si>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</si>
  <si>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</si>
  <si>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</si>
  <si>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</si>
  <si>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</si>
  <si>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</si>
  <si>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</si>
  <si>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</si>
  <si>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</si>
  <si>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</si>
  <si>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</si>
  <si>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</si>
  <si>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</si>
  <si>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</si>
  <si>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</si>
  <si>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</si>
  <si>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</si>
  <si>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</si>
  <si>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</si>
  <si>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</si>
  <si>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</si>
  <si>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</si>
  <si>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</si>
  <si>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</si>
  <si>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</si>
  <si>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</si>
  <si>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</si>
  <si>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</si>
  <si>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</si>
  <si>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</si>
  <si>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</si>
  <si>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</si>
  <si>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</si>
  <si>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</si>
  <si>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</si>
  <si>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</si>
  <si>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</si>
  <si>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</si>
  <si>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</si>
  <si>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</si>
  <si>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</si>
  <si>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</si>
  <si>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</si>
  <si>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</si>
  <si>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</si>
  <si>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</si>
  <si>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</si>
  <si>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</si>
  <si>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</si>
  <si>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</si>
  <si>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</si>
  <si>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</si>
  <si>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</si>
  <si>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</si>
  <si>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</si>
  <si>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</si>
  <si>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</si>
  <si>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</si>
  <si>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</si>
  <si>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</si>
  <si>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</si>
  <si>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</si>
  <si>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</si>
  <si>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</si>
  <si>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</si>
  <si>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</si>
  <si>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</si>
  <si>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</si>
  <si>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</si>
  <si>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</si>
  <si>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</si>
  <si>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</si>
  <si>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</si>
  <si>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</si>
  <si>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</si>
  <si>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</si>
  <si>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</si>
  <si>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</si>
  <si>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</si>
  <si>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</si>
  <si>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</si>
  <si>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</si>
  <si>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</si>
  <si>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</si>
  <si>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</si>
  <si>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</si>
  <si>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</si>
  <si>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</si>
  <si>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</si>
  <si>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</si>
  <si>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</si>
  <si>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</si>
  <si>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</si>
  <si>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</si>
  <si>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</si>
  <si>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</si>
  <si>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</si>
  <si>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</si>
  <si>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</si>
  <si>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</si>
  <si>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</si>
  <si>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</si>
  <si>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</si>
  <si>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</si>
  <si>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</si>
  <si>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</si>
  <si>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</si>
  <si>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</si>
  <si>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</si>
  <si>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</si>
  <si>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</si>
  <si>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</si>
  <si>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</si>
  <si>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</si>
  <si>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</si>
  <si>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</si>
  <si>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</si>
  <si>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</si>
  <si>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</si>
  <si>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</si>
  <si>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</si>
  <si>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</si>
  <si>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</si>
  <si>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</si>
  <si>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</si>
  <si>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</si>
  <si>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</si>
  <si>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</si>
  <si>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</si>
  <si>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</si>
  <si>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</si>
  <si>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</si>
  <si>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</si>
  <si>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</si>
  <si>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</si>
  <si>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</si>
  <si>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</si>
  <si>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</si>
  <si>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</si>
  <si>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</si>
  <si>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</si>
  <si>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</si>
  <si>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</si>
  <si>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</si>
  <si>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</si>
  <si>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</si>
  <si>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</si>
  <si>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</si>
  <si>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</si>
  <si>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</si>
  <si>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</si>
  <si>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</si>
  <si>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</si>
  <si>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</si>
  <si>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</si>
  <si>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</si>
  <si>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</si>
  <si>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</si>
  <si>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</si>
  <si>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</si>
  <si>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</si>
  <si>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</si>
  <si>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</si>
  <si>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</si>
  <si>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</si>
  <si>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</si>
  <si>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</si>
  <si>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</si>
  <si>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</si>
  <si>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</si>
  <si>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</si>
  <si>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</si>
  <si>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</si>
  <si>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</si>
  <si>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</si>
  <si>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</si>
  <si>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</si>
  <si>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</si>
  <si>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</si>
  <si>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</si>
  <si>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</si>
  <si>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</si>
  <si>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</si>
  <si>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</si>
  <si>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</si>
  <si>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</si>
  <si>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</si>
  <si>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</si>
  <si>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</si>
  <si>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</si>
  <si>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</si>
  <si>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</si>
  <si>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</si>
  <si>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</si>
  <si>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</si>
  <si>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</si>
  <si>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</si>
  <si>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</si>
  <si>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</si>
  <si>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</si>
  <si>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</si>
  <si>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</si>
  <si>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</si>
  <si>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</si>
  <si>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</si>
  <si>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</si>
  <si>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</si>
  <si>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</si>
  <si>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</si>
  <si>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</si>
  <si>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</si>
  <si>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</si>
  <si>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</si>
  <si>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</si>
  <si>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</si>
  <si>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</si>
  <si>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</si>
  <si>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</si>
  <si>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</si>
  <si>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</si>
  <si>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</si>
  <si>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</si>
  <si>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</si>
  <si>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</si>
  <si>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</si>
  <si>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</si>
  <si>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</si>
  <si>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</si>
  <si>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</si>
  <si>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</si>
  <si>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</si>
  <si>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</si>
  <si>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</si>
  <si>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</si>
  <si>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</si>
  <si>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</si>
  <si>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</si>
  <si>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</si>
  <si>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</si>
  <si>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</si>
  <si>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</si>
  <si>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</si>
  <si>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</si>
  <si>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</si>
  <si>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</si>
  <si>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</si>
  <si>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</si>
  <si>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</si>
  <si>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</si>
  <si>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</si>
  <si>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</si>
  <si>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</si>
  <si>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</si>
  <si>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</si>
  <si>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</si>
  <si>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</si>
  <si>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</si>
  <si>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</si>
  <si>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</si>
  <si>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</si>
  <si>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</si>
  <si>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</si>
  <si>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</si>
  <si>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</si>
  <si>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</si>
  <si>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</si>
  <si>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</si>
  <si>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</si>
  <si>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</si>
  <si>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</si>
  <si>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</si>
  <si>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</si>
  <si>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</si>
  <si>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</si>
  <si>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</si>
  <si>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</si>
  <si>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</si>
  <si>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</si>
  <si>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</si>
  <si>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</si>
  <si>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</si>
  <si>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</si>
  <si>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</si>
  <si>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</si>
  <si>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</si>
  <si>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</si>
  <si>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</si>
  <si>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</si>
  <si>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</si>
  <si>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</si>
  <si>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</si>
  <si>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</si>
  <si>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</si>
  <si>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</si>
  <si>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</si>
  <si>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</si>
  <si>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</si>
  <si>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</si>
  <si>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</si>
  <si>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</si>
  <si>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</si>
  <si>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</si>
  <si>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</si>
  <si>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</si>
  <si>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</si>
  <si>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</si>
  <si>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</si>
  <si>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</si>
  <si>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</si>
  <si>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</si>
  <si>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</si>
  <si>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</si>
  <si>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</si>
  <si>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</si>
  <si>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</si>
  <si>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</si>
  <si>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</si>
  <si>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</si>
  <si>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</si>
  <si>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</si>
  <si>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</si>
  <si>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</si>
  <si>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</si>
  <si>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</si>
  <si>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</si>
  <si>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</si>
  <si>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</si>
  <si>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</si>
  <si>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</si>
  <si>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</si>
  <si>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</si>
  <si>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</si>
  <si>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</si>
  <si>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</si>
  <si>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</si>
  <si>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</si>
  <si>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</si>
  <si>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</si>
  <si>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</si>
  <si>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</si>
  <si>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</si>
  <si>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</si>
  <si>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</si>
  <si>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</si>
  <si>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</si>
  <si>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</si>
  <si>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</si>
  <si>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</si>
  <si>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</si>
  <si>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</si>
  <si>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</si>
  <si>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</si>
  <si>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</si>
  <si>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</si>
  <si>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</si>
  <si>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</si>
  <si>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</si>
  <si>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</si>
  <si>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</si>
  <si>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</si>
  <si>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</si>
  <si>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</si>
  <si>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</si>
  <si>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</si>
  <si>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</si>
  <si>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</si>
  <si>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</si>
  <si>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</si>
  <si>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</si>
  <si>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</si>
  <si>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</si>
  <si>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</si>
  <si>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</si>
  <si>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</si>
  <si>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</si>
  <si>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</si>
  <si>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</si>
  <si>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</si>
  <si>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</si>
  <si>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</si>
  <si>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</si>
  <si>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</si>
  <si>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</si>
  <si>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</si>
  <si>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</si>
  <si>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</si>
  <si>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</si>
  <si>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</si>
  <si>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</si>
  <si>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</si>
  <si>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</si>
  <si>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</si>
  <si>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</si>
  <si>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</si>
  <si>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</si>
  <si>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</si>
  <si>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</si>
  <si>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</si>
  <si>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</si>
  <si>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</si>
  <si>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</si>
  <si>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</si>
  <si>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</si>
  <si>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</si>
  <si>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</si>
  <si>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</si>
  <si>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</si>
  <si>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</si>
  <si>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</si>
  <si>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</si>
  <si>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</si>
  <si>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</si>
  <si>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</si>
  <si>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</si>
  <si>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</si>
  <si>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</si>
  <si>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</si>
  <si>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</si>
  <si>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</si>
  <si>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</si>
  <si>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</si>
  <si>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</si>
  <si>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</si>
  <si>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</si>
  <si>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</si>
  <si>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</si>
  <si>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</si>
  <si>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</si>
  <si>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</si>
  <si>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</si>
  <si>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</si>
  <si>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</si>
  <si>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</si>
  <si>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</si>
  <si>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</si>
  <si>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</si>
  <si>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</si>
  <si>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</si>
  <si>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</si>
  <si>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</si>
  <si>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</si>
  <si>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</si>
  <si>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</si>
  <si>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</si>
  <si>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</si>
  <si>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</si>
  <si>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</si>
  <si>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</si>
  <si>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</si>
  <si>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</si>
  <si>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</si>
  <si>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</si>
  <si>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</si>
  <si>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</si>
  <si>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</si>
  <si>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</si>
  <si>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</si>
  <si>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</si>
  <si>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</si>
  <si>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</si>
  <si>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</si>
  <si>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</si>
  <si>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</si>
  <si>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</si>
  <si>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</si>
  <si>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</si>
  <si>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</si>
  <si>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</si>
  <si>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</si>
  <si>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</si>
  <si>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</si>
  <si>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</si>
  <si>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</si>
  <si>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</si>
  <si>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</si>
  <si>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</si>
  <si>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</si>
  <si>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</si>
  <si>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</si>
  <si>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</si>
  <si>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</si>
  <si>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</si>
  <si>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</si>
  <si>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</si>
  <si>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</si>
  <si>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</si>
  <si>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</si>
  <si>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</si>
  <si>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</si>
  <si>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</si>
  <si>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</si>
  <si>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</si>
  <si>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</si>
  <si>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</si>
  <si>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</si>
  <si>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</si>
  <si>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</si>
  <si>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</si>
  <si>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</si>
  <si>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</si>
  <si>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</si>
  <si>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</si>
  <si>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</si>
  <si>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</si>
  <si>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</si>
  <si>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</si>
  <si>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</si>
  <si>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</si>
  <si>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</si>
  <si>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</si>
  <si>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</si>
  <si>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</si>
  <si>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</si>
  <si>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</si>
  <si>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</si>
  <si>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</si>
  <si>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</si>
  <si>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</si>
  <si>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</si>
  <si>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</si>
  <si>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</si>
  <si>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</si>
  <si>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</si>
  <si>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</si>
  <si>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</si>
  <si>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</si>
  <si>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</si>
  <si>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</si>
  <si>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</si>
  <si>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</si>
  <si>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</si>
  <si>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</si>
  <si>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</si>
  <si>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</si>
  <si>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</si>
  <si>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</si>
  <si>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</si>
  <si>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</si>
  <si>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</si>
  <si>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</si>
  <si>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</si>
  <si>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</si>
  <si>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</si>
  <si>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</si>
  <si>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</si>
  <si>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</si>
  <si>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</si>
  <si>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</si>
  <si>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</si>
  <si>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</si>
  <si>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</si>
  <si>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</si>
  <si>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</si>
  <si>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</si>
  <si>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</si>
  <si>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</si>
  <si>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</si>
  <si>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</si>
  <si>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</si>
  <si>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</si>
  <si>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</si>
  <si>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</si>
  <si>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</si>
  <si>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</si>
  <si>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</si>
  <si>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</si>
  <si>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</si>
  <si>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</si>
  <si>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</si>
  <si>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</si>
  <si>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</si>
  <si>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</si>
  <si>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</si>
  <si>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</si>
  <si>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</si>
  <si>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</si>
  <si>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</si>
  <si>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</si>
  <si>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</si>
  <si>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</si>
  <si>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</si>
  <si>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</si>
  <si>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</si>
  <si>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</si>
  <si>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</si>
  <si>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</si>
  <si>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</si>
  <si>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</si>
  <si>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</si>
  <si>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</si>
  <si>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</si>
  <si>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</si>
  <si>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</si>
  <si>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</si>
  <si>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</si>
  <si>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</si>
  <si>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</si>
  <si>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</si>
  <si>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</si>
  <si>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</si>
  <si>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</si>
  <si>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</si>
  <si>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</si>
  <si>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</si>
  <si>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</si>
  <si>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</si>
  <si>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</si>
  <si>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</si>
  <si>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</si>
  <si>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</si>
  <si>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</si>
  <si>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</si>
  <si>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</si>
  <si>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</si>
  <si>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</si>
  <si>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</si>
  <si>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</si>
  <si>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</si>
  <si>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</si>
  <si>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</si>
  <si>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</si>
  <si>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</si>
  <si>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</si>
  <si>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</si>
  <si>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</si>
  <si>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</si>
  <si>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</si>
  <si>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</si>
  <si>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</si>
  <si>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</si>
  <si>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</si>
  <si>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</si>
  <si>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</si>
  <si>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</si>
  <si>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</si>
  <si>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</si>
  <si>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</si>
  <si>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</si>
  <si>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</si>
  <si>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</si>
  <si>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</si>
  <si>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</si>
  <si>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</si>
  <si>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</si>
  <si>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</si>
  <si>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</si>
  <si>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</si>
  <si>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</si>
  <si>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</si>
  <si>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</si>
  <si>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</si>
  <si>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</si>
  <si>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</si>
  <si>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</si>
  <si>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</si>
  <si>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</si>
  <si>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</si>
  <si>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</si>
  <si>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</si>
  <si>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</si>
  <si>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</si>
  <si>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</si>
  <si>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</si>
  <si>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</si>
  <si>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</si>
  <si>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</si>
  <si>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</si>
  <si>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</si>
  <si>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</si>
  <si>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</si>
  <si>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</si>
  <si>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</si>
  <si>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</si>
  <si>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</si>
  <si>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</si>
  <si>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</si>
  <si>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</si>
  <si>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</si>
  <si>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</si>
  <si>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</si>
  <si>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</si>
  <si>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</si>
  <si>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</si>
  <si>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</si>
  <si>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</si>
  <si>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</si>
  <si>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</si>
  <si>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</si>
  <si>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</si>
  <si>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</si>
  <si>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</si>
  <si>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</si>
  <si>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</si>
  <si>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</si>
  <si>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</si>
  <si>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</si>
  <si>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</si>
  <si>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</si>
  <si>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</si>
  <si>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</si>
  <si>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</si>
  <si>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</si>
  <si>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</si>
  <si>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</si>
  <si>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</si>
  <si>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</si>
  <si>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</si>
  <si>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</si>
  <si>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</si>
  <si>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</si>
  <si>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</si>
  <si>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</si>
  <si>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</si>
  <si>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</si>
  <si>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</si>
  <si>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</si>
  <si>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</si>
  <si>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</si>
  <si>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</si>
  <si>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</si>
  <si>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</si>
  <si>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</si>
  <si>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</si>
  <si>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</si>
  <si>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</si>
  <si>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</si>
  <si>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</si>
  <si>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</si>
  <si>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</si>
  <si>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</si>
  <si>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</si>
  <si>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</si>
  <si>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</si>
  <si>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</si>
  <si>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</si>
  <si>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</si>
  <si>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</si>
  <si>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</si>
  <si>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</si>
  <si>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</si>
  <si>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</si>
  <si>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</si>
  <si>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</si>
  <si>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</si>
  <si>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</si>
  <si>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</si>
  <si>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</si>
  <si>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</si>
  <si>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</si>
  <si>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</si>
  <si>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</si>
  <si>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</si>
  <si>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</si>
  <si>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</si>
  <si>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</si>
  <si>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</si>
  <si>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</si>
  <si>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</si>
  <si>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</si>
  <si>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</si>
  <si>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</si>
  <si>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</si>
  <si>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</si>
  <si>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</si>
  <si>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</si>
  <si>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</si>
  <si>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</si>
  <si>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</si>
  <si>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</si>
  <si>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</si>
  <si>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</si>
  <si>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</si>
  <si>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</si>
  <si>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</si>
  <si>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</si>
  <si>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</si>
  <si>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</si>
  <si>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</si>
  <si>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</si>
  <si>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</si>
  <si>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</si>
  <si>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</si>
  <si>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</si>
  <si>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</si>
  <si>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</si>
  <si>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</si>
  <si>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</si>
  <si>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</si>
  <si>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</si>
  <si>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</si>
  <si>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</si>
  <si>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</si>
  <si>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</si>
  <si>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</si>
  <si>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</si>
  <si>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</si>
  <si>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</si>
  <si>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</si>
  <si>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</si>
  <si>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</si>
  <si>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</si>
  <si>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</si>
  <si>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</si>
  <si>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</si>
  <si>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</si>
  <si>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</si>
  <si>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</si>
  <si>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</si>
  <si>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</si>
  <si>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</si>
  <si>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</si>
  <si>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</si>
  <si>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</si>
  <si>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</si>
  <si>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</si>
  <si>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</si>
  <si>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</si>
  <si>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</si>
  <si>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</si>
  <si>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</si>
  <si>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</si>
  <si>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</si>
  <si>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</si>
  <si>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</si>
  <si>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</si>
  <si>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</si>
  <si>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</si>
  <si>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</si>
  <si>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</si>
  <si>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</si>
  <si>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</si>
  <si>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</si>
  <si>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</si>
  <si>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</si>
  <si>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</si>
  <si>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</si>
  <si>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</si>
  <si>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</si>
  <si>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</si>
  <si>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</si>
  <si>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</si>
  <si>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</si>
  <si>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</si>
  <si>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</si>
  <si>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</si>
  <si>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</si>
  <si>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</si>
  <si>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</si>
  <si>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</si>
  <si>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</si>
  <si>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</si>
  <si>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</si>
  <si>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</si>
  <si>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</si>
  <si>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</si>
  <si>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</si>
  <si>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</si>
  <si>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</si>
  <si>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</si>
  <si>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</si>
  <si>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</si>
  <si>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</si>
  <si>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</si>
  <si>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</si>
  <si>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</si>
  <si>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</si>
  <si>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</si>
  <si>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</si>
  <si>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</si>
  <si>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</si>
  <si>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</si>
  <si>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</si>
  <si>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</si>
  <si>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</si>
  <si>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</si>
  <si>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</si>
  <si>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</si>
  <si>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</si>
  <si>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</si>
  <si>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</si>
  <si>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</si>
  <si>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</si>
  <si>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</si>
  <si>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</si>
  <si>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</si>
  <si>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</si>
  <si>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</si>
  <si>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</si>
  <si>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</si>
  <si>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</si>
  <si>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</si>
  <si>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</si>
  <si>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</si>
  <si>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</si>
  <si>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</si>
  <si>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</si>
  <si>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</si>
  <si>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</si>
  <si>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</si>
  <si>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</si>
  <si>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</si>
  <si>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</si>
  <si>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</si>
  <si>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</si>
  <si>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</si>
  <si>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</si>
  <si>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</si>
  <si>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</si>
  <si>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</si>
  <si>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</si>
  <si>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</si>
  <si>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</si>
  <si>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</si>
  <si>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</si>
  <si>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</si>
  <si>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</si>
  <si>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</si>
  <si>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</si>
  <si>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</si>
  <si>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</si>
  <si>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</si>
  <si>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</si>
  <si>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</si>
  <si>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</si>
  <si>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</si>
  <si>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</si>
  <si>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</si>
  <si>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</si>
  <si>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</si>
  <si>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</si>
  <si>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</si>
  <si>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</si>
  <si>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</si>
  <si>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</si>
  <si>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</si>
  <si>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</si>
  <si>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</si>
  <si>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</si>
  <si>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</si>
  <si>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</si>
  <si>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</si>
  <si>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</si>
  <si>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</si>
  <si>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</si>
  <si>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</si>
  <si>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</si>
  <si>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</si>
  <si>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</si>
  <si>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</si>
  <si>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</si>
  <si>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</si>
  <si>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</si>
  <si>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</si>
  <si>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</si>
  <si>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</si>
  <si>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</si>
  <si>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</si>
  <si>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</si>
  <si>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</si>
  <si>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</si>
  <si>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</si>
  <si>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</si>
  <si>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</si>
  <si>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</si>
  <si>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</si>
  <si>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</si>
  <si>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</si>
  <si>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</si>
  <si>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</si>
  <si>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</si>
  <si>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</si>
  <si>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</si>
  <si>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</si>
  <si>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</si>
  <si>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</si>
  <si>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</si>
  <si>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</si>
  <si>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</si>
  <si>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</si>
  <si>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</si>
  <si>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</si>
  <si>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</si>
  <si>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</si>
  <si>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</si>
  <si>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</si>
  <si>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</si>
  <si>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</si>
  <si>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</si>
  <si>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</si>
  <si>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</si>
  <si>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</si>
  <si>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</si>
  <si>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</si>
  <si>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</si>
  <si>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</si>
  <si>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</si>
  <si>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</si>
  <si>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</si>
  <si>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</si>
  <si>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</si>
  <si>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</si>
  <si>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</si>
  <si>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</si>
  <si>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</si>
  <si>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</si>
  <si>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</si>
  <si>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</si>
  <si>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</si>
  <si>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</si>
  <si>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</si>
  <si>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</si>
  <si>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</si>
  <si>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</si>
  <si>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</si>
  <si>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</si>
  <si>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</si>
  <si>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</si>
  <si>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</si>
  <si>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</si>
  <si>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</si>
  <si>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</si>
  <si>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</si>
  <si>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</si>
  <si>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</si>
  <si>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</si>
  <si>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</si>
  <si>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</si>
  <si>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</si>
  <si>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</si>
  <si>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</si>
  <si>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</si>
  <si>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</si>
  <si>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</si>
  <si>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</si>
  <si>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</si>
  <si>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</si>
  <si>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</si>
  <si>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</si>
  <si>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</si>
  <si>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</si>
  <si>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</si>
  <si>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</si>
  <si>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</si>
  <si>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</si>
  <si>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</si>
  <si>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</si>
  <si>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</si>
  <si>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</si>
  <si>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</si>
  <si>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</si>
  <si>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</si>
  <si>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</si>
  <si>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</si>
  <si>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</si>
  <si>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</si>
  <si>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</si>
  <si>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</si>
  <si>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</si>
  <si>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</si>
  <si>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</si>
  <si>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</si>
  <si>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</si>
  <si>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</si>
  <si>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</si>
  <si>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</si>
  <si>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</si>
  <si>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</si>
  <si>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</si>
  <si>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</si>
  <si>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</si>
  <si>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</si>
  <si>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</si>
  <si>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</si>
  <si>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</si>
  <si>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</si>
  <si>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</si>
  <si>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</si>
  <si>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</si>
  <si>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</si>
  <si>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</si>
  <si>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</si>
  <si>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</si>
  <si>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</si>
  <si>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</si>
  <si>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</si>
  <si>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</si>
  <si>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</si>
  <si>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</si>
  <si>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</si>
  <si>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</si>
  <si>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</si>
  <si>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</si>
  <si>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</si>
  <si>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</si>
  <si>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</si>
  <si>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</si>
  <si>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</si>
  <si>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</si>
  <si>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</si>
  <si>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</si>
  <si>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</si>
  <si>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</si>
  <si>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</si>
  <si>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</si>
  <si>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</si>
  <si>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</si>
  <si>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</si>
  <si>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</si>
  <si>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</si>
  <si>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</si>
  <si>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</si>
  <si>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</si>
  <si>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</si>
  <si>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</si>
  <si>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</si>
  <si>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</si>
  <si>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</si>
  <si>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</si>
  <si>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</si>
  <si>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</si>
  <si>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</si>
  <si>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</si>
  <si>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</si>
  <si>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</si>
  <si>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</si>
  <si>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</si>
  <si>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</si>
  <si>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</si>
  <si>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</si>
  <si>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</si>
  <si>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</si>
  <si>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</si>
  <si>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</si>
  <si>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</si>
  <si>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</si>
  <si>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</si>
  <si>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</si>
  <si>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</si>
  <si>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</si>
  <si>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</si>
  <si>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</si>
  <si>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</si>
  <si>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</si>
  <si>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</si>
  <si>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</si>
  <si>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</si>
  <si>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</si>
  <si>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</si>
  <si>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</si>
  <si>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</si>
  <si>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</si>
  <si>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</si>
  <si>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</si>
  <si>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</si>
  <si>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</si>
  <si>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</si>
  <si>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</si>
  <si>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</si>
  <si>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</si>
  <si>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</si>
  <si>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</si>
  <si>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</si>
  <si>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</si>
  <si>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</si>
  <si>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</si>
  <si>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</si>
  <si>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</si>
  <si>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</si>
  <si>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</si>
  <si>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</si>
  <si>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</si>
  <si>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</si>
  <si>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</si>
  <si>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</si>
  <si>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</si>
  <si>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</si>
  <si>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</si>
  <si>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</si>
  <si>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</si>
  <si>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</si>
  <si>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</si>
  <si>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</si>
  <si>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</si>
  <si>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</si>
  <si>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</si>
  <si>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</si>
  <si>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</si>
  <si>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</si>
  <si>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</si>
  <si>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</si>
  <si>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</si>
  <si>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</si>
  <si>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</si>
  <si>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</si>
  <si>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</si>
  <si>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</si>
  <si>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</si>
  <si>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</si>
  <si>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</si>
  <si>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</si>
  <si>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</si>
  <si>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</si>
  <si>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</si>
  <si>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</si>
  <si>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</si>
  <si>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</si>
  <si>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</si>
  <si>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</si>
  <si>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</si>
  <si>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</si>
  <si>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</si>
  <si>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</si>
  <si>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</si>
  <si>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</si>
  <si>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</si>
  <si>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</si>
  <si>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</si>
  <si>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</si>
  <si>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</si>
  <si>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</si>
  <si>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</si>
  <si>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</si>
  <si>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</si>
  <si>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</si>
  <si>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</si>
  <si>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</si>
  <si>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</si>
  <si>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</si>
  <si>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</si>
  <si>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</si>
  <si>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</si>
  <si>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</si>
  <si>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</si>
  <si>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</si>
  <si>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</si>
  <si>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</si>
  <si>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</si>
  <si>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</si>
  <si>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</si>
  <si>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</si>
  <si>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</si>
  <si>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</si>
  <si>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</si>
  <si>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</si>
  <si>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</si>
  <si>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</si>
  <si>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</si>
  <si>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</si>
  <si>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</si>
  <si>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</si>
  <si>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</si>
  <si>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</si>
  <si>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</si>
  <si>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</si>
  <si>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</si>
  <si>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</si>
  <si>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</si>
  <si>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</si>
  <si>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</si>
  <si>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</si>
  <si>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</si>
  <si>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</si>
  <si>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</si>
  <si>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</si>
  <si>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</si>
  <si>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</si>
  <si>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</si>
  <si>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</si>
  <si>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</si>
  <si>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</si>
  <si>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</si>
  <si>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</si>
  <si>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</si>
  <si>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</si>
  <si>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</si>
  <si>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</si>
  <si>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</si>
  <si>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</si>
  <si>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</si>
  <si>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</si>
  <si>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</si>
  <si>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</si>
  <si>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</si>
  <si>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</si>
  <si>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</si>
  <si>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</si>
  <si>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</si>
  <si>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</si>
  <si>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</si>
  <si>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</si>
  <si>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</si>
  <si>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</si>
  <si>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</si>
  <si>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</si>
  <si>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</si>
  <si>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</si>
  <si>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</si>
  <si>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</si>
  <si>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</si>
  <si>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</si>
  <si>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</si>
  <si>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</si>
  <si>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</si>
  <si>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</si>
  <si>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</si>
  <si>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</si>
  <si>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</si>
  <si>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</si>
  <si>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</si>
  <si>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</si>
  <si>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</si>
  <si>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</si>
  <si>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</si>
  <si>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</si>
  <si>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</si>
  <si>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</si>
  <si>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</si>
  <si>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</si>
  <si>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</si>
  <si>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</si>
  <si>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</si>
  <si>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</si>
  <si>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</si>
  <si>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</si>
  <si>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</si>
  <si>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</si>
  <si>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</si>
  <si>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</si>
  <si>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</si>
  <si>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</si>
  <si>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</si>
  <si>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</si>
  <si>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</si>
  <si>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</si>
  <si>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</si>
  <si>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</si>
  <si>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</si>
  <si>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</si>
  <si>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</si>
  <si>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</si>
  <si>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</si>
  <si>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</si>
  <si>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</si>
  <si>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</si>
  <si>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</si>
  <si>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</si>
  <si>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</si>
  <si>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</si>
  <si>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</si>
  <si>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</si>
  <si>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</si>
  <si>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</si>
  <si>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</si>
  <si>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</si>
  <si>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</si>
  <si>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</si>
  <si>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</si>
  <si>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</si>
  <si>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</si>
  <si>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</si>
  <si>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</si>
  <si>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</si>
  <si>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</si>
  <si>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</si>
  <si>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</si>
  <si>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</si>
  <si>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</si>
  <si>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</si>
  <si>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</si>
  <si>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</si>
  <si>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</si>
  <si>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</si>
  <si>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</si>
  <si>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</si>
  <si>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</si>
  <si>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</si>
  <si>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</si>
  <si>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</si>
  <si>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</si>
  <si>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</si>
  <si>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</si>
  <si>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</si>
  <si>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</si>
  <si>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</si>
  <si>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</si>
  <si>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</si>
  <si>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</si>
  <si>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</si>
  <si>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</si>
  <si>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</si>
  <si>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</si>
  <si>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</si>
  <si>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</si>
  <si>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</si>
  <si>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</si>
  <si>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</si>
  <si>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</si>
  <si>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</si>
  <si>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</si>
  <si>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</si>
  <si>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</si>
  <si>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</si>
  <si>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</si>
  <si>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</si>
  <si>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</si>
  <si>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</si>
  <si>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</si>
  <si>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</si>
  <si>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</si>
  <si>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</si>
  <si>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</si>
  <si>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</si>
  <si>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</si>
  <si>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</si>
  <si>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</si>
  <si>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</si>
  <si>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</si>
  <si>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</si>
  <si>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</si>
  <si>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</si>
  <si>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</si>
  <si>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</si>
  <si>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</si>
  <si>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</si>
  <si>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</si>
  <si>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</si>
  <si>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</si>
  <si>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</si>
  <si>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</si>
  <si>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</si>
  <si>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</si>
  <si>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</si>
  <si>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</si>
  <si>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</si>
  <si>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</si>
  <si>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</si>
  <si>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</si>
  <si>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</si>
  <si>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</si>
  <si>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</si>
  <si>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</si>
  <si>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</si>
  <si>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</si>
  <si>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</si>
  <si>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</si>
  <si>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</si>
  <si>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</si>
  <si>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</si>
  <si>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</si>
  <si>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</si>
  <si>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</si>
  <si>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</si>
  <si>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</si>
  <si>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</si>
  <si>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</si>
  <si>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</si>
  <si>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</si>
  <si>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</si>
  <si>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</si>
  <si>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</si>
  <si>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</si>
  <si>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</si>
  <si>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</si>
  <si>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</si>
  <si>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</si>
  <si>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</si>
  <si>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</si>
  <si>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</si>
  <si>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</si>
  <si>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</si>
  <si>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</si>
  <si>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</si>
  <si>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</si>
  <si>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</si>
  <si>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</si>
  <si>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</si>
  <si>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</si>
  <si>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</si>
  <si>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</si>
  <si>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</si>
  <si>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</si>
  <si>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</si>
  <si>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</si>
  <si>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</si>
  <si>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</si>
  <si>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</si>
  <si>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</si>
  <si>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</si>
  <si>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</si>
  <si>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</si>
  <si>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</si>
  <si>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</si>
  <si>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</si>
  <si>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</si>
  <si>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</si>
  <si>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</si>
  <si>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</si>
  <si>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</si>
  <si>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</si>
  <si>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</si>
  <si>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</si>
  <si>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</si>
  <si>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</si>
  <si>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</si>
  <si>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</si>
  <si>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</si>
  <si>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</si>
  <si>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</si>
  <si>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</si>
  <si>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</si>
  <si>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</si>
  <si>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</si>
  <si>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</si>
  <si>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</si>
  <si>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</si>
  <si>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</si>
  <si>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</si>
  <si>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</si>
  <si>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</si>
  <si>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</si>
  <si>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</si>
  <si>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</si>
  <si>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</si>
  <si>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</si>
  <si>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</si>
  <si>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</si>
  <si>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</si>
  <si>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</si>
  <si>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</si>
  <si>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</si>
  <si>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</si>
  <si>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</si>
  <si>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</si>
  <si>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</si>
  <si>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</si>
  <si>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</si>
  <si>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</si>
  <si>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</si>
  <si>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</si>
  <si>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</si>
  <si>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</si>
  <si>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</si>
  <si>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</si>
  <si>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</si>
  <si>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</si>
  <si>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</si>
  <si>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</si>
  <si>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</si>
  <si>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</si>
  <si>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</si>
  <si>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</si>
  <si>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</si>
  <si>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</si>
  <si>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</si>
  <si>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</si>
  <si>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</si>
  <si>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</si>
  <si>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</si>
  <si>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</si>
  <si>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</si>
  <si>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</si>
  <si>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</si>
  <si>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</si>
  <si>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</si>
  <si>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</si>
  <si>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</si>
  <si>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</si>
  <si>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</si>
  <si>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</si>
  <si>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</si>
  <si>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</si>
  <si>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</si>
  <si>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</si>
  <si>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</si>
  <si>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</si>
  <si>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</si>
  <si>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</si>
  <si>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</si>
  <si>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</si>
  <si>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</si>
  <si>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</si>
  <si>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</si>
  <si>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</si>
  <si>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</si>
  <si>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</si>
  <si>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</si>
  <si>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</si>
  <si>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</si>
  <si>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</si>
  <si>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</si>
  <si>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</si>
  <si>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</si>
  <si>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</si>
  <si>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</si>
  <si>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</si>
  <si>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</si>
  <si>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</si>
  <si>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</si>
  <si>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</si>
  <si>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</si>
  <si>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</si>
  <si>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</si>
  <si>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</si>
  <si>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</si>
  <si>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</si>
  <si>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</si>
  <si>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</si>
  <si>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</si>
  <si>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</si>
  <si>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</si>
  <si>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</si>
  <si>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</si>
  <si>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</si>
  <si>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</si>
  <si>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</si>
  <si>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</si>
  <si>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</si>
  <si>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</si>
  <si>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</si>
  <si>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</si>
  <si>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</si>
  <si>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</si>
  <si>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</si>
  <si>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</si>
  <si>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</si>
  <si>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</si>
  <si>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</si>
  <si>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</si>
  <si>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</si>
  <si>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</si>
  <si>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</si>
  <si>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</si>
  <si>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</si>
  <si>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</si>
  <si>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</si>
  <si>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</si>
  <si>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</si>
  <si>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</si>
  <si>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</si>
  <si>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</si>
  <si>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</si>
  <si>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</si>
  <si>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</si>
  <si>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</si>
  <si>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</si>
  <si>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</si>
  <si>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</si>
  <si>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</si>
  <si>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</si>
  <si>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</si>
  <si>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</si>
  <si>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</si>
  <si>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</si>
  <si>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</si>
  <si>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</si>
  <si>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</si>
  <si>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</si>
  <si>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</si>
  <si>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</si>
  <si>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</si>
  <si>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</si>
  <si>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</si>
  <si>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</si>
  <si>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</si>
  <si>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</si>
  <si>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</si>
  <si>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</si>
  <si>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</si>
  <si>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</si>
  <si>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</si>
  <si>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</si>
  <si>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</si>
  <si>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</si>
  <si>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</si>
  <si>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</si>
  <si>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</si>
  <si>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</si>
  <si>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</si>
  <si>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</si>
  <si>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</si>
  <si>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</si>
  <si>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</si>
  <si>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</si>
  <si>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</si>
  <si>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</si>
  <si>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</si>
  <si>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</si>
  <si>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</si>
  <si>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</si>
  <si>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</si>
  <si>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</si>
  <si>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</si>
  <si>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</si>
  <si>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</si>
  <si>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</si>
  <si>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</si>
  <si>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</si>
  <si>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</si>
  <si>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</si>
  <si>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</si>
  <si>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</si>
  <si>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</si>
  <si>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</si>
  <si>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</si>
  <si>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</si>
  <si>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</si>
  <si>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</si>
  <si>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</si>
  <si>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</si>
  <si>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</si>
  <si>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</si>
  <si>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</si>
  <si>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</si>
  <si>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</si>
  <si>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</si>
  <si>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</si>
  <si>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</si>
  <si>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</si>
  <si>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</si>
  <si>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</si>
  <si>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</si>
  <si>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</si>
  <si>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</si>
  <si>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</si>
  <si>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</si>
  <si>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</si>
  <si>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</si>
  <si>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</si>
  <si>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</si>
  <si>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</si>
  <si>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</si>
  <si>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</si>
  <si>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</si>
  <si>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</si>
  <si>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</si>
  <si>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</si>
  <si>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</si>
  <si>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</si>
  <si>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</si>
  <si>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</si>
  <si>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</si>
  <si>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</si>
  <si>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</si>
  <si>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</si>
  <si>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</si>
  <si>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</si>
  <si>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</si>
  <si>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</si>
  <si>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</si>
  <si>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</si>
  <si>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</si>
  <si>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</si>
  <si>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</si>
  <si>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</si>
  <si>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</si>
  <si>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</si>
  <si>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</si>
  <si>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</si>
  <si>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</si>
  <si>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</si>
  <si>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</si>
  <si>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</si>
  <si>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</si>
  <si>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</si>
  <si>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</si>
  <si>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</si>
  <si>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</si>
  <si>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</si>
  <si>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</si>
  <si>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</si>
  <si>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</si>
  <si>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</si>
  <si>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</si>
  <si>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</si>
  <si>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</si>
  <si>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</si>
  <si>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</si>
  <si>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</si>
  <si>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</si>
  <si>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</si>
  <si>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</si>
  <si>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</si>
  <si>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</si>
  <si>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</si>
  <si>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</si>
  <si>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</si>
  <si>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</si>
  <si>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</si>
  <si>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</si>
  <si>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</si>
  <si>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</si>
  <si>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</si>
  <si>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</si>
  <si>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</si>
  <si>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</si>
  <si>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</si>
  <si>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</si>
  <si>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</si>
  <si>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</si>
  <si>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</si>
  <si>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</si>
  <si>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</si>
  <si>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</si>
  <si>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</si>
  <si>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</si>
  <si>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</si>
  <si>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</si>
  <si>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</si>
  <si>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</si>
  <si>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</si>
  <si>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</si>
  <si>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</si>
  <si>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</si>
  <si>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</si>
  <si>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</si>
  <si>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</si>
  <si>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</si>
  <si>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</si>
  <si>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</si>
  <si>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</si>
  <si>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</si>
  <si>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</si>
  <si>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</si>
  <si>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</si>
  <si>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</si>
  <si>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</si>
  <si>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</si>
  <si>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</si>
  <si>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</si>
  <si>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</si>
  <si>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</si>
  <si>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</si>
  <si>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</si>
  <si>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</si>
  <si>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</si>
  <si>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</si>
  <si>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</si>
  <si>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</si>
  <si>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</si>
  <si>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</si>
  <si>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</si>
  <si>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</si>
  <si>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</si>
  <si>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</si>
  <si>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</si>
  <si>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</si>
  <si>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</si>
  <si>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</si>
  <si>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</si>
  <si>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</si>
  <si>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</si>
  <si>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</si>
  <si>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</si>
  <si>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</si>
  <si>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</si>
  <si>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</si>
  <si>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</si>
  <si>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</si>
  <si>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</si>
  <si>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</si>
  <si>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</si>
  <si>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</si>
  <si>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</si>
  <si>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</si>
  <si>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</si>
  <si>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</si>
  <si>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</si>
  <si>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</si>
  <si>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</si>
  <si>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</si>
  <si>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</si>
  <si>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</si>
  <si>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</si>
  <si>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</si>
  <si>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</si>
  <si>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</si>
  <si>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</si>
  <si>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</si>
  <si>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</si>
  <si>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</si>
  <si>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</si>
  <si>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</si>
  <si>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</si>
  <si>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</si>
  <si>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</si>
  <si>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</si>
  <si>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</si>
  <si>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</si>
  <si>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</si>
  <si>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</si>
  <si>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</si>
  <si>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</si>
  <si>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</si>
  <si>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</si>
  <si>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</si>
  <si>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</si>
  <si>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</si>
  <si>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</si>
  <si>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</si>
  <si>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</si>
  <si>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</si>
  <si>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</si>
  <si>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</si>
  <si>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</si>
  <si>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</si>
  <si>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</si>
  <si>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</si>
  <si>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</si>
  <si>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</si>
  <si>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</si>
  <si>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</si>
  <si>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</si>
  <si>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</si>
  <si>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</si>
  <si>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</si>
  <si>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</si>
  <si>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</si>
  <si>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</si>
  <si>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</si>
  <si>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</si>
  <si>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</si>
  <si>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</si>
  <si>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</si>
  <si>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</si>
  <si>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</si>
  <si>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</si>
  <si>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</si>
  <si>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</si>
  <si>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</si>
  <si>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</si>
  <si>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</si>
  <si>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</si>
  <si>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</si>
  <si>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</si>
  <si>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</si>
  <si>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</si>
  <si>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</si>
  <si>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</si>
  <si>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</si>
  <si>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</si>
  <si>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</si>
  <si>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</si>
  <si>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</si>
  <si>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</si>
  <si>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</si>
  <si>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</si>
  <si>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</si>
  <si>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</si>
  <si>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</si>
  <si>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</si>
  <si>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</si>
  <si>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</si>
  <si>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</si>
  <si>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</si>
  <si>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</si>
  <si>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</si>
  <si>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</si>
  <si>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</si>
  <si>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</si>
  <si>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</si>
  <si>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</si>
  <si>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</si>
  <si>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</si>
  <si>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</si>
  <si>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</si>
  <si>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</si>
  <si>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</si>
  <si>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</si>
  <si>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</si>
  <si>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</si>
  <si>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</si>
  <si>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</si>
  <si>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</si>
  <si>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</si>
  <si>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</si>
  <si>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</si>
  <si>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</si>
  <si>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</si>
  <si>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</si>
  <si>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</si>
  <si>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</si>
  <si>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</si>
  <si>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</si>
  <si>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</si>
  <si>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</si>
  <si>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</si>
  <si>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</si>
  <si>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</si>
  <si>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</si>
  <si>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</si>
  <si>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</si>
  <si>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</si>
  <si>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</si>
  <si>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</si>
  <si>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</si>
  <si>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</si>
  <si>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</si>
  <si>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</si>
  <si>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</si>
  <si>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</si>
  <si>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</si>
  <si>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</si>
  <si>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</si>
  <si>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</si>
  <si>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</si>
  <si>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</si>
  <si>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</si>
  <si>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</si>
  <si>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</si>
  <si>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</si>
  <si>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</si>
  <si>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</si>
  <si>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</si>
  <si>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</si>
  <si>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</si>
  <si>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</si>
  <si>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</si>
  <si>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</si>
  <si>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</si>
  <si>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</si>
  <si>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</si>
  <si>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</si>
  <si>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</si>
  <si>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</si>
  <si>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</si>
  <si>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</si>
  <si>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</si>
  <si>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</si>
  <si>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</si>
  <si>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</si>
  <si>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</si>
  <si>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</si>
  <si>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</si>
  <si>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</si>
  <si>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</si>
  <si>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</si>
  <si>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</si>
  <si>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</si>
  <si>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</si>
  <si>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</si>
  <si>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</si>
  <si>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</si>
  <si>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</si>
  <si>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</si>
  <si>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</si>
  <si>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</si>
  <si>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</si>
  <si>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</si>
  <si>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</si>
  <si>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</si>
  <si>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</si>
  <si>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</si>
  <si>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</si>
  <si>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</si>
  <si>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</si>
  <si>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</si>
  <si>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</si>
  <si>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</si>
  <si>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</si>
  <si>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</si>
  <si>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</si>
  <si>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</si>
  <si>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</si>
  <si>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</si>
  <si>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</si>
  <si>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</si>
  <si>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</si>
  <si>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</si>
  <si>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</si>
  <si>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</si>
  <si>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</si>
  <si>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</si>
  <si>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</si>
  <si>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</si>
  <si>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</si>
  <si>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</si>
  <si>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</si>
  <si>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</si>
  <si>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</si>
  <si>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</si>
  <si>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</si>
  <si>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</si>
  <si>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</si>
  <si>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</si>
  <si>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</si>
  <si>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</si>
  <si>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</si>
  <si>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</si>
  <si>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</si>
  <si>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</si>
  <si>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</si>
  <si>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</si>
  <si>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</si>
  <si>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</si>
  <si>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</si>
  <si>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</si>
  <si>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</si>
  <si>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</si>
  <si>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</si>
  <si>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</si>
  <si>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</si>
  <si>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</si>
  <si>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</si>
  <si>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</si>
  <si>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</si>
  <si>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</si>
  <si>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</si>
  <si>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</si>
  <si>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</si>
  <si>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</si>
  <si>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</si>
  <si>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</si>
  <si>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</si>
  <si>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</si>
  <si>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</si>
  <si>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</si>
  <si>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</si>
  <si>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</si>
  <si>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</si>
  <si>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</si>
  <si>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</si>
  <si>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</si>
  <si>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</si>
  <si>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</si>
  <si>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</si>
  <si>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</si>
  <si>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</si>
  <si>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</si>
  <si>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</si>
  <si>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</si>
  <si>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</si>
  <si>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</si>
  <si>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</si>
  <si>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</si>
  <si>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</si>
  <si>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</si>
  <si>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</si>
  <si>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</si>
  <si>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</si>
  <si>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</si>
  <si>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</si>
  <si>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</si>
  <si>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</si>
  <si>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</si>
  <si>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</si>
  <si>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</si>
  <si>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</si>
  <si>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</si>
  <si>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</si>
  <si>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</si>
  <si>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</si>
  <si>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</si>
  <si>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</si>
  <si>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</si>
  <si>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</si>
  <si>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</si>
  <si>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</si>
  <si>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</si>
  <si>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</si>
  <si>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</si>
  <si>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</si>
  <si>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</si>
  <si>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</si>
  <si>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</si>
  <si>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</si>
  <si>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</si>
  <si>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</si>
  <si>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</si>
  <si>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</si>
  <si>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</si>
  <si>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</si>
  <si>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</si>
  <si>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</si>
  <si>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</si>
  <si>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</si>
  <si>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</si>
  <si>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</si>
  <si>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</si>
  <si>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</si>
  <si>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</si>
  <si>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</si>
  <si>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</si>
  <si>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</si>
  <si>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</si>
  <si>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</si>
  <si>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</si>
  <si>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</si>
  <si>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</si>
  <si>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</si>
  <si>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</si>
  <si>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</si>
  <si>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</si>
  <si>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</si>
  <si>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</si>
  <si>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</si>
  <si>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</si>
  <si>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</si>
  <si>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</si>
  <si>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</si>
  <si>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</si>
  <si>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</si>
  <si>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</si>
  <si>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</si>
  <si>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</si>
  <si>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</si>
  <si>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</si>
  <si>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</si>
  <si>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</si>
  <si>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</si>
  <si>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</si>
  <si>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</si>
  <si>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</si>
  <si>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</si>
  <si>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</si>
  <si>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</si>
  <si>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</si>
  <si>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</si>
  <si>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</si>
  <si>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</si>
  <si>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</si>
  <si>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</si>
  <si>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</si>
  <si>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</si>
  <si>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</si>
  <si>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</si>
  <si>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</si>
  <si>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</si>
  <si>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</si>
  <si>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</si>
  <si>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</si>
  <si>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</si>
  <si>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</si>
  <si>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</si>
  <si>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</si>
  <si>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</si>
  <si>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</si>
  <si>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</si>
  <si>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</si>
  <si>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</si>
  <si>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</si>
  <si>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</si>
  <si>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</si>
  <si>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</si>
  <si>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</si>
  <si>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</si>
  <si>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</si>
  <si>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</si>
  <si>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</si>
  <si>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</si>
  <si>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</si>
  <si>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</si>
  <si>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</si>
  <si>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</si>
  <si>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</si>
  <si>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</si>
  <si>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</si>
  <si>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</si>
  <si>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</si>
  <si>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</si>
  <si>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</si>
  <si>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</si>
  <si>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</si>
  <si>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</si>
  <si>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</si>
  <si>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</si>
  <si>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</si>
  <si>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</si>
  <si>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</si>
  <si>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</si>
  <si>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</si>
  <si>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</si>
  <si>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</si>
  <si>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</si>
  <si>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</si>
  <si>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</si>
  <si>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</si>
  <si>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</si>
  <si>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</si>
  <si>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</si>
  <si>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</si>
  <si>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</si>
  <si>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</si>
  <si>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</si>
  <si>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</si>
  <si>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</si>
  <si>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</si>
  <si>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</si>
  <si>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</si>
  <si>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</si>
  <si>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</si>
  <si>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</si>
  <si>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</si>
  <si>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</si>
  <si>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</si>
  <si>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</si>
  <si>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</si>
  <si>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</si>
  <si>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</si>
  <si>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</si>
  <si>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</si>
  <si>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</si>
  <si>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</si>
  <si>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</si>
  <si>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</si>
  <si>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</si>
  <si>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</si>
  <si>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</si>
  <si>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</si>
  <si>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</si>
  <si>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</si>
  <si>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</si>
  <si>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</si>
  <si>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</si>
  <si>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</si>
  <si>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</si>
  <si>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</si>
  <si>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</si>
  <si>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</si>
  <si>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</si>
  <si>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</si>
  <si>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</si>
  <si>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</si>
  <si>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</si>
  <si>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</si>
  <si>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</si>
  <si>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</si>
  <si>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</si>
  <si>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</si>
  <si>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</si>
  <si>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</si>
  <si>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</si>
  <si>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</si>
  <si>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</si>
  <si>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</si>
  <si>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</si>
  <si>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</si>
  <si>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</si>
  <si>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</si>
  <si>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</si>
  <si>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</si>
  <si>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</si>
  <si>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</si>
  <si>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</si>
  <si>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</si>
  <si>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</si>
  <si>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</si>
  <si>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</si>
  <si>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</si>
  <si>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</si>
  <si>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</si>
  <si>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</si>
  <si>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</si>
  <si>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</si>
  <si>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</si>
  <si>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</si>
  <si>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</si>
  <si>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</si>
  <si>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</si>
  <si>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</si>
  <si>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</si>
  <si>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</si>
  <si>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</si>
  <si>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</si>
  <si>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</si>
  <si>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</si>
  <si>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</si>
  <si>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</si>
  <si>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</si>
  <si>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</si>
  <si>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</si>
  <si>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</si>
  <si>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</si>
  <si>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</si>
  <si>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</si>
  <si>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</si>
  <si>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</si>
  <si>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</si>
  <si>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</si>
  <si>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</si>
  <si>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</si>
  <si>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</si>
  <si>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</si>
  <si>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</si>
  <si>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</si>
  <si>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</si>
  <si>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</si>
  <si>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</si>
  <si>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</si>
  <si>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</si>
  <si>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</si>
  <si>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</si>
  <si>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</si>
  <si>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</si>
  <si>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</si>
  <si>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</si>
  <si>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</si>
  <si>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</si>
  <si>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</si>
  <si>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</si>
  <si>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</si>
  <si>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</si>
  <si>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</si>
  <si>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</si>
  <si>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</si>
  <si>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</si>
  <si>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</si>
  <si>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</si>
  <si>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</si>
  <si>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</si>
  <si>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</si>
  <si>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</si>
  <si>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</si>
  <si>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</si>
  <si>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</si>
  <si>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</si>
  <si>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</si>
  <si>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</si>
  <si>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</si>
  <si>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</si>
  <si>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</si>
  <si>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</si>
  <si>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</si>
  <si>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</si>
  <si>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</si>
  <si>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</si>
  <si>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</si>
  <si>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</si>
  <si>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</si>
  <si>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</si>
  <si>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</si>
  <si>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</si>
  <si>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</si>
  <si>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</si>
  <si>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</si>
  <si>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</si>
  <si>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</si>
  <si>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</si>
  <si>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</si>
  <si>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</si>
  <si>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</si>
  <si>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</si>
  <si>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</si>
  <si>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</si>
  <si>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</si>
  <si>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</si>
  <si>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</si>
  <si>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</si>
  <si>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</si>
  <si>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</si>
  <si>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</si>
  <si>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</si>
  <si>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</si>
  <si>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</si>
  <si>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</si>
  <si>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</si>
  <si>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</si>
  <si>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</si>
  <si>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</si>
  <si>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</si>
  <si>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</si>
  <si>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</si>
  <si>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</si>
  <si>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</si>
  <si>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</si>
  <si>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</si>
  <si>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</si>
  <si>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</si>
  <si>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</si>
  <si>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</si>
  <si>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</si>
  <si>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</si>
  <si>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</si>
  <si>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</si>
  <si>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</si>
  <si>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</si>
  <si>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</si>
  <si>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</si>
  <si>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</si>
  <si>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</si>
  <si>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</si>
  <si>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</si>
  <si>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</si>
  <si>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</si>
  <si>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</si>
  <si>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</si>
  <si>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</si>
  <si>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</si>
  <si>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</si>
  <si>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</si>
  <si>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</si>
  <si>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</si>
  <si>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</si>
  <si>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</si>
  <si>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</si>
  <si>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</si>
  <si>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</si>
  <si>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</si>
  <si>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</si>
  <si>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</si>
  <si>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</si>
  <si>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</si>
  <si>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</si>
  <si>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</si>
  <si>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</si>
  <si>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</si>
  <si>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</si>
  <si>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</si>
  <si>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</si>
  <si>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</si>
  <si>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</si>
  <si>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</si>
  <si>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</si>
  <si>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</si>
  <si>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</si>
  <si>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</si>
  <si>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</si>
  <si>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</si>
  <si>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</si>
  <si>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</si>
  <si>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</si>
  <si>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</si>
  <si>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</si>
  <si>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</si>
  <si>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</si>
  <si>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</si>
  <si>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</si>
  <si>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</si>
  <si>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</si>
  <si>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</si>
  <si>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</si>
  <si>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</si>
  <si>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</si>
  <si>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</si>
  <si>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</si>
  <si>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</si>
  <si>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</si>
  <si>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</si>
  <si>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</si>
  <si>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</si>
  <si>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</si>
  <si>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</si>
  <si>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</si>
  <si>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</si>
  <si>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</si>
  <si>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</si>
  <si>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</si>
  <si>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</si>
  <si>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</si>
  <si>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</si>
  <si>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</si>
  <si>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</si>
  <si>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</si>
  <si>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</si>
  <si>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</si>
  <si>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</si>
  <si>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</si>
  <si>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</si>
  <si>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</si>
  <si>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</si>
  <si>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</si>
  <si>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</si>
  <si>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</si>
  <si>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</si>
  <si>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</si>
  <si>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</si>
  <si>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</si>
  <si>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</si>
  <si>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</si>
  <si>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</si>
  <si>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</si>
  <si>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</si>
  <si>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</si>
  <si>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</si>
  <si>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</si>
  <si>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</si>
  <si>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</si>
  <si>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</si>
  <si>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</si>
  <si>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</si>
  <si>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</si>
  <si>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</si>
  <si>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</si>
  <si>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</si>
  <si>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</si>
  <si>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</si>
  <si>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</si>
  <si>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</si>
  <si>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</si>
  <si>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</si>
  <si>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</si>
  <si>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</si>
  <si>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</si>
  <si>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</si>
  <si>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</si>
  <si>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</si>
  <si>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</si>
  <si>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</si>
  <si>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</si>
  <si>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</si>
  <si>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</si>
  <si>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</si>
  <si>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</si>
  <si>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</si>
  <si>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</si>
  <si>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</si>
  <si>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</si>
  <si>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</si>
  <si>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</si>
  <si>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</si>
  <si>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</si>
  <si>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</si>
  <si>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</si>
  <si>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</si>
  <si>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</si>
  <si>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</si>
  <si>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</si>
  <si>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</si>
  <si>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</si>
  <si>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</si>
  <si>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</si>
  <si>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</si>
  <si>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</si>
  <si>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</si>
  <si>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</si>
  <si>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</si>
  <si>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</si>
  <si>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</si>
  <si>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</si>
  <si>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</si>
  <si>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</si>
  <si>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</si>
  <si>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</si>
  <si>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</si>
  <si>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</si>
  <si>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</si>
  <si>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</si>
  <si>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</si>
  <si>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</si>
  <si>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</si>
  <si>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</si>
  <si>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</si>
  <si>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</si>
  <si>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</si>
  <si>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</si>
  <si>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</si>
  <si>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</si>
  <si>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</si>
  <si>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</si>
  <si>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</si>
  <si>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</si>
  <si>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</si>
  <si>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</si>
  <si>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</si>
  <si>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</si>
  <si>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</si>
  <si>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</si>
  <si>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</si>
  <si>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</si>
  <si>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</si>
  <si>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</si>
  <si>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</si>
  <si>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</si>
  <si>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</si>
  <si>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</si>
  <si>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</si>
  <si>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</si>
  <si>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</si>
  <si>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</si>
  <si>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</si>
  <si>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</si>
  <si>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</si>
  <si>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</si>
  <si>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</si>
  <si>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</si>
  <si>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</si>
  <si>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</si>
  <si>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</si>
  <si>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</si>
  <si>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</si>
  <si>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</si>
  <si>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</si>
  <si>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</si>
  <si>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</si>
  <si>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</si>
  <si>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</si>
  <si>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</si>
  <si>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</si>
  <si>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</si>
  <si>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</si>
  <si>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</si>
  <si>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</si>
  <si>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</si>
  <si>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</si>
  <si>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</si>
  <si>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</si>
  <si>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</si>
  <si>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</si>
  <si>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</si>
  <si>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</si>
  <si>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</si>
  <si>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</si>
  <si>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</si>
  <si>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</si>
  <si>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</si>
  <si>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</si>
  <si>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</si>
  <si>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</si>
  <si>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</si>
  <si>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</si>
  <si>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</si>
  <si>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</si>
  <si>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</si>
  <si>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</si>
  <si>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</si>
  <si>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</si>
  <si>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</si>
  <si>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</si>
  <si>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</si>
  <si>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</si>
  <si>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</si>
  <si>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</si>
  <si>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</si>
  <si>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</si>
  <si>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</si>
  <si>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</si>
  <si>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</si>
  <si>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</si>
  <si>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</si>
  <si>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</si>
  <si>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</si>
  <si>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</si>
  <si>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</si>
  <si>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</si>
  <si>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</si>
  <si>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</si>
  <si>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</si>
  <si>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</si>
  <si>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</si>
  <si>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</si>
  <si>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</si>
  <si>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</si>
  <si>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</si>
  <si>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</si>
  <si>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</si>
  <si>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</si>
  <si>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</si>
  <si>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</si>
  <si>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</si>
  <si>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</si>
  <si>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</si>
  <si>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</si>
  <si>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</si>
  <si>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</si>
  <si>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</si>
  <si>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</si>
  <si>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</si>
  <si>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</si>
  <si>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</si>
  <si>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</si>
  <si>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</si>
  <si>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</si>
  <si>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</si>
  <si>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</si>
  <si>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</si>
  <si>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</si>
  <si>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</si>
  <si>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</si>
  <si>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</si>
  <si>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</si>
  <si>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</si>
  <si>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</si>
  <si>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</si>
  <si>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</si>
  <si>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</si>
  <si>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</si>
  <si>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</si>
  <si>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</si>
  <si>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</si>
  <si>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</si>
  <si>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</si>
  <si>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</si>
  <si>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</si>
  <si>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</si>
  <si>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</si>
  <si>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</si>
  <si>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</si>
  <si>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</si>
  <si>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</si>
  <si>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</si>
  <si>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</si>
  <si>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</si>
  <si>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</si>
  <si>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</si>
  <si>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</si>
  <si>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</si>
  <si>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</si>
  <si>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</si>
  <si>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</si>
  <si>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</si>
  <si>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</si>
  <si>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</si>
  <si>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</si>
  <si>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</si>
  <si>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</si>
  <si>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</si>
  <si>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</si>
  <si>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</si>
  <si>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</si>
  <si>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</si>
  <si>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</si>
  <si>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</si>
  <si>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</si>
  <si>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</si>
  <si>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</si>
  <si>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</si>
  <si>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</si>
  <si>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</si>
  <si>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</si>
  <si>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</si>
  <si>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</si>
  <si>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</si>
  <si>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</si>
  <si>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</si>
  <si>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</si>
  <si>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</si>
  <si>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</si>
  <si>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</si>
  <si>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</si>
  <si>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</si>
  <si>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</si>
  <si>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</si>
  <si>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</si>
  <si>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</si>
  <si>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</si>
  <si>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</si>
  <si>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</si>
  <si>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</si>
  <si>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</si>
  <si>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</si>
  <si>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</si>
  <si>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</si>
  <si>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</si>
  <si>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</si>
  <si>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</si>
  <si>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</si>
  <si>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</si>
  <si>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</si>
  <si>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</si>
  <si>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</si>
  <si>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</si>
  <si>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</si>
  <si>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</si>
  <si>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</si>
  <si>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</si>
  <si>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</si>
  <si>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</si>
  <si>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</si>
  <si>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</si>
  <si>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</si>
  <si>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</si>
  <si>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</si>
  <si>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</si>
  <si>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</si>
  <si>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</si>
  <si>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</si>
  <si>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</si>
  <si>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</si>
  <si>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</si>
  <si>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</si>
  <si>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</si>
  <si>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</si>
  <si>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</si>
  <si>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</si>
  <si>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</si>
  <si>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</si>
  <si>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</si>
  <si>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</si>
  <si>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</si>
  <si>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</si>
  <si>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</si>
  <si>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</si>
  <si>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</si>
  <si>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</si>
  <si>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</si>
  <si>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</si>
  <si>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</si>
  <si>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</si>
  <si>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</si>
  <si>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</si>
  <si>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</si>
  <si>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</si>
  <si>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</si>
  <si>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</si>
  <si>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</si>
  <si>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</si>
  <si>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</si>
  <si>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</si>
  <si>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</si>
  <si>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</si>
  <si>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</si>
  <si>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</si>
  <si>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</si>
  <si>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</si>
  <si>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</si>
  <si>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</si>
  <si>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</si>
  <si>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</si>
  <si>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</si>
  <si>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</si>
  <si>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</si>
  <si>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</si>
  <si>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</si>
  <si>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</si>
  <si>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</si>
  <si>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</si>
  <si>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</si>
  <si>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</si>
  <si>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</si>
  <si>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</si>
  <si>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</si>
  <si>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</si>
  <si>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</si>
  <si>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</si>
  <si>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</si>
  <si>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</si>
  <si>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</si>
  <si>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</si>
  <si>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</si>
  <si>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</si>
  <si>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</si>
  <si>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</si>
  <si>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</si>
  <si>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</si>
  <si>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</si>
  <si>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</si>
  <si>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</si>
  <si>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</si>
  <si>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</si>
  <si>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</si>
  <si>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</si>
  <si>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</si>
  <si>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</si>
  <si>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</si>
  <si>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</si>
  <si>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</si>
  <si>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</si>
  <si>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</si>
  <si>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</si>
  <si>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</si>
  <si>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</si>
  <si>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</si>
  <si>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</si>
  <si>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</si>
  <si>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</si>
  <si>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</si>
  <si>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</si>
  <si>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</si>
  <si>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</si>
  <si>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</si>
  <si>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</si>
  <si>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</si>
  <si>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</si>
  <si>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</si>
  <si>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</si>
  <si>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</si>
  <si>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</si>
  <si>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</si>
  <si>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</si>
  <si>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</si>
  <si>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</si>
  <si>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</si>
  <si>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</si>
  <si>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</si>
  <si>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</si>
  <si>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</si>
  <si>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</si>
  <si>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</si>
  <si>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</si>
  <si>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</si>
  <si>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</si>
  <si>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</si>
  <si>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</si>
  <si>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</si>
  <si>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</si>
  <si>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</si>
  <si>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</si>
  <si>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</si>
  <si>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</si>
  <si>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</si>
  <si>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</si>
  <si>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</si>
  <si>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</si>
  <si>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</si>
  <si>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</si>
  <si>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</si>
  <si>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</si>
  <si>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</si>
  <si>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</si>
  <si>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</si>
  <si>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</si>
  <si>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</si>
  <si>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</si>
  <si>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</si>
  <si>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</si>
  <si>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</si>
  <si>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</si>
  <si>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</si>
  <si>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</si>
  <si>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</si>
  <si>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</si>
  <si>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</si>
  <si>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</si>
  <si>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</si>
  <si>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</si>
  <si>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</si>
  <si>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</si>
  <si>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</si>
  <si>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</si>
  <si>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</si>
  <si>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</si>
  <si>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</si>
  <si>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</si>
  <si>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</si>
  <si>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</si>
  <si>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</si>
  <si>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</si>
  <si>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</si>
  <si>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</si>
  <si>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</si>
  <si>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</si>
  <si>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</si>
  <si>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</si>
  <si>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</si>
  <si>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</si>
  <si>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</si>
  <si>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</si>
  <si>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</si>
  <si>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</si>
  <si>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</si>
  <si>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</si>
  <si>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</si>
  <si>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</si>
  <si>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</si>
  <si>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</si>
  <si>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</si>
  <si>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</si>
  <si>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</si>
  <si>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</si>
  <si>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</si>
  <si>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</si>
  <si>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</si>
  <si>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</si>
  <si>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</si>
  <si>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</si>
  <si>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</si>
  <si>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</si>
  <si>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</si>
  <si>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</si>
  <si>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</si>
  <si>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</si>
  <si>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</si>
  <si>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</si>
  <si>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</si>
  <si>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</si>
  <si>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</si>
  <si>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</si>
  <si>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</si>
  <si>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</si>
  <si>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</si>
  <si>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</si>
  <si>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</si>
  <si>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</si>
  <si>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</si>
  <si>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</si>
  <si>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</si>
  <si>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</si>
  <si>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</si>
  <si>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</si>
  <si>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</si>
  <si>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</si>
  <si>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</si>
  <si>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</si>
  <si>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</si>
  <si>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</si>
  <si>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</si>
  <si>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</si>
  <si>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</si>
  <si>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</si>
  <si>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</si>
  <si>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</si>
  <si>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</si>
  <si>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</si>
  <si>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</si>
  <si>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</si>
  <si>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</si>
  <si>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</si>
  <si>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</si>
  <si>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</si>
  <si>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</si>
  <si>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</si>
  <si>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</si>
  <si>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</si>
  <si>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</si>
  <si>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</si>
  <si>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</si>
  <si>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</si>
  <si>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</si>
  <si>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</si>
  <si>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</si>
  <si>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</si>
  <si>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</si>
  <si>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</si>
  <si>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</si>
  <si>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</si>
  <si>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</si>
  <si>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</si>
  <si>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</si>
  <si>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</si>
  <si>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</si>
  <si>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</si>
  <si>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</si>
  <si>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</si>
  <si>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</si>
  <si>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</si>
  <si>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</si>
  <si>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</si>
  <si>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</si>
  <si>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</si>
  <si>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</si>
  <si>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</si>
  <si>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</si>
  <si>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</si>
  <si>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</si>
  <si>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</si>
  <si>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</si>
  <si>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</si>
  <si>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</si>
  <si>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</si>
  <si>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</si>
  <si>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</si>
  <si>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</si>
  <si>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</si>
  <si>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</si>
  <si>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</si>
  <si>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</si>
  <si>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</si>
  <si>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</si>
  <si>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</si>
  <si>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</si>
  <si>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</si>
  <si>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</si>
  <si>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</si>
  <si>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</si>
  <si>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</si>
  <si>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</si>
  <si>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</si>
  <si>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</si>
  <si>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</si>
  <si>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</si>
  <si>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</si>
  <si>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</si>
  <si>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</si>
  <si>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</si>
  <si>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</si>
  <si>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</si>
  <si>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</si>
  <si>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</si>
  <si>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</si>
  <si>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</si>
  <si>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</si>
  <si>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</si>
  <si>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</si>
  <si>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</si>
  <si>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</si>
  <si>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</si>
  <si>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</si>
  <si>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</si>
  <si>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</si>
  <si>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</si>
  <si>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</si>
  <si>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</si>
  <si>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</si>
  <si>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</si>
  <si>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</si>
  <si>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</si>
  <si>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</si>
  <si>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</si>
  <si>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</si>
  <si>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</si>
  <si>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</si>
  <si>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</si>
  <si>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</si>
  <si>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</si>
  <si>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</si>
  <si>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</si>
  <si>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</si>
  <si>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</si>
  <si>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</si>
  <si>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</si>
  <si>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</si>
  <si>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</si>
  <si>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</si>
  <si>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</si>
  <si>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</si>
  <si>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</si>
  <si>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</si>
  <si>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</si>
  <si>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</si>
  <si>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</si>
  <si>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</si>
  <si>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</si>
  <si>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</si>
  <si>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</si>
  <si>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</si>
  <si>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</si>
  <si>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</si>
  <si>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</si>
  <si>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</si>
  <si>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</si>
  <si>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</si>
  <si>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</si>
  <si>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</si>
  <si>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</si>
  <si>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</si>
  <si>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</si>
  <si>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</si>
  <si>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</si>
  <si>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</si>
  <si>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</si>
  <si>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</si>
  <si>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</si>
  <si>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</si>
  <si>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</si>
  <si>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</si>
  <si>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</si>
  <si>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</si>
  <si>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</si>
  <si>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</si>
  <si>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</si>
  <si>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</si>
  <si>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</si>
  <si>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</si>
  <si>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</si>
  <si>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</si>
  <si>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</si>
  <si>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</si>
  <si>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</si>
  <si>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</si>
  <si>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</si>
  <si>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</si>
  <si>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</si>
  <si>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</si>
  <si>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</si>
  <si>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</si>
  <si>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</si>
  <si>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</si>
  <si>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</si>
  <si>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</si>
  <si>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</si>
  <si>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</si>
  <si>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</si>
  <si>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</si>
  <si>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</si>
  <si>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</si>
  <si>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</si>
  <si>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</si>
  <si>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</si>
  <si>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</si>
  <si>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</si>
  <si>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</si>
  <si>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</si>
  <si>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</si>
  <si>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</si>
  <si>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</si>
  <si>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</si>
  <si>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</si>
  <si>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</si>
  <si>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</si>
  <si>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</si>
  <si>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</si>
  <si>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</si>
  <si>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</si>
  <si>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</si>
  <si>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</si>
  <si>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</si>
  <si>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</si>
  <si>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</si>
  <si>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</si>
  <si>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</si>
  <si>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</si>
  <si>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</si>
  <si>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</si>
  <si>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</si>
  <si>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</si>
  <si>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</si>
  <si>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</si>
  <si>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</si>
  <si>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</si>
  <si>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</si>
  <si>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</si>
  <si>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</si>
  <si>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</si>
  <si>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</si>
  <si>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</si>
  <si>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</si>
  <si>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</si>
  <si>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</si>
  <si>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</si>
  <si>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</si>
  <si>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</si>
  <si>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</si>
  <si>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</si>
  <si>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</si>
  <si>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</si>
  <si>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</si>
  <si>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</si>
  <si>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</si>
  <si>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</si>
  <si>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</si>
  <si>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</si>
  <si>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</si>
  <si>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</si>
  <si>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</si>
  <si>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</si>
  <si>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</si>
  <si>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</si>
  <si>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</si>
  <si>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</si>
  <si>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</si>
  <si>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</si>
  <si>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</si>
  <si>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</si>
  <si>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</si>
  <si>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</si>
  <si>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</si>
  <si>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</si>
  <si>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</si>
  <si>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</si>
  <si>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</si>
  <si>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</si>
  <si>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</si>
  <si>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</si>
  <si>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</si>
  <si>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</si>
  <si>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</si>
  <si>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</si>
  <si>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</si>
  <si>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</si>
  <si>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</si>
  <si>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</si>
  <si>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</si>
  <si>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</si>
  <si>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</si>
  <si>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</si>
  <si>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</si>
  <si>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</si>
  <si>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</si>
  <si>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</si>
  <si>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</si>
  <si>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</si>
  <si>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</si>
  <si>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</si>
  <si>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</si>
  <si>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</si>
  <si>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</si>
  <si>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</si>
  <si>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</si>
  <si>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</si>
  <si>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</si>
  <si>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</si>
  <si>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</si>
  <si>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</si>
  <si>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</si>
  <si>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</si>
  <si>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</si>
  <si>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</si>
  <si>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</si>
  <si>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</si>
  <si>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</si>
  <si>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</si>
  <si>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</si>
  <si>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</si>
  <si>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</si>
  <si>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</si>
  <si>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</si>
  <si>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</si>
  <si>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</si>
  <si>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</si>
  <si>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</si>
  <si>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</si>
  <si>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</si>
  <si>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</si>
  <si>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</si>
  <si>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</si>
  <si>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</si>
  <si>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</si>
  <si>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</si>
  <si>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</si>
  <si>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</si>
  <si>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</si>
  <si>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</si>
  <si>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</si>
  <si>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</si>
  <si>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</si>
  <si>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</si>
  <si>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</si>
  <si>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</si>
  <si>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</si>
  <si>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</si>
  <si>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</si>
  <si>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</si>
  <si>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</si>
  <si>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</si>
  <si>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</si>
  <si>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</si>
  <si>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</si>
  <si>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</si>
  <si>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</si>
  <si>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</si>
  <si>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</si>
  <si>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</si>
  <si>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</si>
  <si>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</si>
  <si>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</si>
  <si>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</si>
  <si>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</si>
  <si>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</si>
  <si>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</si>
  <si>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</si>
  <si>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</si>
  <si>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</si>
  <si>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</si>
  <si>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</si>
  <si>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</si>
  <si>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</si>
  <si>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</si>
  <si>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</si>
  <si>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</si>
  <si>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</si>
  <si>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</si>
  <si>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</si>
  <si>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</si>
  <si>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</si>
  <si>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</si>
  <si>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</si>
  <si>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</si>
  <si>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</si>
  <si>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</si>
  <si>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</si>
  <si>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</si>
  <si>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</si>
  <si>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</si>
  <si>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</si>
  <si>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</si>
  <si>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</si>
  <si>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</si>
  <si>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</si>
  <si>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</si>
  <si>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</si>
  <si>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</si>
  <si>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</si>
  <si>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</si>
  <si>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</si>
  <si>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</si>
  <si>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</si>
  <si>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</si>
  <si>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</si>
  <si>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</si>
  <si>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</si>
  <si>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</si>
  <si>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</si>
  <si>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</si>
  <si>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</si>
  <si>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</si>
  <si>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</si>
  <si>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</si>
  <si>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</si>
  <si>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</si>
  <si>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</si>
  <si>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</si>
  <si>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</si>
  <si>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</si>
  <si>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</si>
  <si>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</si>
  <si>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</si>
  <si>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</si>
  <si>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</si>
  <si>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</si>
  <si>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</si>
  <si>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</si>
  <si>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</si>
  <si>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</si>
  <si>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</si>
  <si>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</si>
  <si>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</si>
  <si>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</si>
  <si>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</si>
  <si>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</si>
  <si>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</si>
  <si>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</si>
  <si>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</si>
  <si>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</si>
  <si>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</si>
  <si>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</si>
  <si>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</si>
  <si>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</si>
  <si>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</si>
  <si>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</si>
  <si>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</si>
  <si>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</si>
  <si>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</si>
  <si>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</si>
  <si>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</si>
  <si>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</si>
  <si>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</si>
  <si>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</si>
  <si>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</si>
  <si>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</si>
  <si>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</si>
  <si>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</si>
  <si>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</si>
  <si>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</si>
  <si>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</si>
  <si>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</si>
  <si>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</si>
  <si>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</si>
  <si>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</si>
  <si>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</si>
  <si>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</si>
  <si>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</si>
  <si>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</si>
  <si>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</si>
  <si>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</si>
  <si>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</si>
  <si>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</si>
  <si>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</si>
  <si>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</si>
  <si>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</si>
  <si>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</si>
  <si>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</si>
  <si>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</si>
  <si>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</si>
  <si>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</si>
  <si>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</si>
  <si>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</si>
  <si>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</si>
  <si>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</si>
  <si>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</si>
  <si>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</si>
  <si>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</si>
  <si>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</si>
  <si>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</si>
  <si>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</si>
  <si>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</si>
  <si>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</si>
  <si>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</si>
  <si>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</si>
  <si>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</si>
  <si>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</si>
  <si>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</si>
  <si>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</si>
  <si>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</si>
  <si>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</si>
  <si>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</si>
  <si>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</si>
  <si>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</si>
  <si>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</si>
  <si>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</si>
  <si>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</si>
  <si>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</si>
  <si>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</si>
  <si>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</si>
  <si>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</si>
  <si>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</si>
  <si>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</si>
  <si>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</si>
  <si>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</si>
  <si>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</si>
  <si>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</si>
  <si>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</si>
  <si>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</si>
  <si>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</si>
  <si>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</si>
  <si>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</si>
  <si>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</si>
  <si>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</si>
  <si>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</si>
  <si>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</si>
  <si>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</si>
  <si>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</si>
  <si>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</si>
  <si>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</si>
  <si>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</si>
  <si>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</si>
  <si>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</si>
  <si>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</si>
  <si>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</si>
  <si>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</si>
  <si>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</si>
  <si>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</si>
  <si>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</si>
  <si>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</si>
  <si>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</si>
  <si>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</si>
  <si>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</si>
  <si>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</si>
  <si>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</si>
  <si>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</si>
  <si>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</si>
  <si>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</si>
  <si>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</si>
  <si>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</si>
  <si>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</si>
  <si>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</si>
  <si>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</si>
  <si>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</si>
  <si>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</si>
  <si>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</si>
  <si>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</si>
  <si>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</si>
  <si>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</si>
  <si>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</si>
  <si>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</si>
  <si>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</si>
  <si>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</si>
  <si>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</si>
  <si>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</si>
  <si>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</si>
  <si>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</si>
  <si>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</si>
  <si>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</si>
  <si>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</si>
  <si>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</si>
  <si>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</si>
  <si>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</si>
  <si>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</si>
  <si>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</si>
  <si>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</si>
  <si>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</si>
  <si>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</si>
  <si>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</si>
  <si>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</si>
  <si>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</si>
  <si>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</si>
  <si>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</si>
  <si>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</si>
  <si>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</si>
  <si>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</si>
  <si>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</si>
  <si>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</si>
  <si>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</si>
  <si>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</si>
  <si>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</si>
  <si>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</si>
  <si>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</si>
  <si>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</si>
  <si>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</si>
  <si>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</si>
  <si>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</si>
  <si>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</si>
  <si>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</si>
  <si>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</si>
  <si>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</si>
  <si>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</si>
  <si>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</si>
  <si>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</si>
  <si>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</si>
  <si>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</si>
  <si>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</si>
  <si>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</si>
  <si>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</si>
  <si>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</si>
  <si>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</si>
  <si>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</si>
  <si>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</si>
  <si>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</si>
  <si>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</si>
  <si>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</si>
  <si>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</si>
  <si>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</si>
  <si>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</si>
  <si>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</si>
  <si>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</si>
  <si>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</si>
  <si>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</si>
  <si>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</si>
  <si>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</si>
  <si>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</si>
  <si>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</si>
  <si>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</si>
  <si>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</si>
  <si>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</si>
  <si>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</si>
  <si>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</si>
  <si>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</si>
  <si>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</si>
  <si>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</si>
  <si>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</si>
  <si>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</si>
  <si>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</si>
  <si>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</si>
  <si>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</si>
  <si>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</si>
  <si>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</si>
  <si>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</si>
  <si>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</si>
  <si>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</si>
  <si>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</si>
  <si>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</si>
  <si>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</si>
  <si>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</si>
  <si>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</si>
  <si>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</si>
  <si>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</si>
  <si>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</si>
  <si>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</si>
  <si>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</si>
  <si>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</si>
  <si>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</si>
  <si>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</si>
  <si>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</si>
  <si>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</si>
  <si>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</si>
  <si>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</si>
  <si>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</si>
  <si>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</si>
  <si>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</si>
  <si>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</si>
  <si>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</si>
  <si>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</si>
  <si>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</si>
  <si>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</si>
  <si>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</si>
  <si>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</si>
  <si>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</si>
  <si>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</si>
  <si>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</si>
  <si>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</si>
  <si>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</si>
  <si>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</si>
  <si>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</si>
  <si>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</si>
  <si>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</si>
  <si>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</si>
  <si>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</si>
  <si>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</si>
  <si>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</si>
  <si>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</si>
  <si>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</si>
  <si>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</si>
  <si>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</si>
  <si>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</si>
  <si>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</si>
  <si>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</si>
  <si>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</si>
  <si>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</si>
  <si>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</si>
  <si>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</si>
  <si>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</si>
  <si>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</si>
  <si>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</si>
  <si>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</si>
  <si>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</si>
  <si>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</si>
  <si>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</si>
  <si>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</si>
  <si>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</si>
  <si>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</si>
  <si>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</si>
  <si>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</si>
  <si>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</si>
  <si>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</si>
  <si>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</si>
  <si>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</si>
  <si>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</si>
  <si>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</si>
  <si>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</si>
  <si>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</si>
  <si>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</si>
  <si>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</si>
  <si>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</si>
  <si>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</si>
  <si>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</si>
  <si>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</si>
  <si>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</si>
  <si>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</si>
  <si>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</si>
  <si>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</si>
  <si>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</si>
  <si>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</si>
  <si>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</si>
  <si>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</si>
  <si>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</si>
  <si>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</si>
  <si>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</si>
  <si>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</si>
  <si>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</si>
  <si>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</si>
  <si>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</si>
  <si>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</si>
  <si>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</si>
  <si>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</si>
  <si>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</si>
  <si>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</si>
  <si>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</si>
  <si>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</si>
  <si>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</si>
  <si>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</si>
  <si>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</si>
  <si>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</si>
  <si>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</si>
  <si>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</si>
  <si>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</si>
  <si>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</si>
  <si>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</si>
  <si>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</si>
  <si>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</si>
  <si>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</si>
  <si>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</si>
  <si>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</si>
  <si>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</si>
  <si>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</si>
  <si>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</si>
  <si>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</si>
  <si>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</si>
  <si>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</si>
  <si>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</si>
  <si>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</si>
  <si>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</si>
  <si>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</si>
  <si>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</si>
  <si>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</si>
  <si>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</si>
  <si>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</si>
  <si>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</si>
  <si>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</si>
  <si>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</si>
  <si>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</si>
  <si>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</si>
  <si>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</si>
  <si>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</si>
  <si>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</si>
  <si>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</si>
  <si>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</si>
  <si>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</si>
  <si>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</si>
  <si>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</si>
  <si>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</si>
  <si>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</si>
  <si>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</si>
  <si>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</si>
  <si>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</si>
  <si>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</si>
  <si>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</si>
  <si>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</si>
  <si>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</si>
  <si>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</si>
  <si>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</si>
  <si>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</si>
  <si>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</si>
  <si>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</si>
  <si>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</si>
  <si>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</si>
  <si>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</si>
  <si>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</si>
  <si>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</si>
  <si>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</si>
  <si>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</si>
  <si>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</si>
  <si>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</si>
  <si>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</si>
  <si>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</si>
  <si>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</si>
  <si>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</si>
  <si>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</si>
  <si>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</si>
  <si>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</si>
  <si>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</si>
  <si>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</si>
  <si>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</si>
  <si>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</si>
  <si>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</si>
  <si>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</si>
  <si>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</si>
  <si>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</si>
  <si>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</si>
  <si>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</si>
  <si>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</si>
  <si>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</si>
  <si>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</si>
  <si>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</si>
  <si>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</si>
  <si>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</si>
  <si>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</si>
  <si>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</si>
  <si>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</si>
  <si>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</si>
  <si>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</si>
  <si>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</si>
  <si>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</si>
  <si>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</si>
  <si>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</si>
  <si>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</si>
  <si>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</si>
  <si>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</si>
  <si>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</si>
  <si>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</si>
  <si>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</si>
  <si>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</si>
  <si>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</si>
  <si>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</si>
  <si>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</si>
  <si>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</si>
  <si>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</si>
  <si>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</si>
  <si>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</si>
  <si>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</si>
  <si>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</si>
  <si>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</si>
  <si>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</si>
  <si>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</si>
  <si>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</si>
  <si>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</si>
  <si>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</si>
  <si>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</si>
  <si>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</si>
  <si>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</si>
  <si>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</si>
  <si>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</si>
  <si>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</si>
  <si>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</si>
  <si>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</si>
  <si>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</si>
  <si>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</si>
  <si>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</si>
  <si>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</si>
  <si>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</si>
  <si>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</si>
  <si>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</si>
  <si>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</si>
  <si>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</si>
  <si>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</si>
  <si>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</si>
  <si>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</si>
  <si>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</si>
  <si>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</si>
  <si>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</si>
  <si>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</si>
  <si>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</si>
  <si>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</si>
  <si>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</si>
  <si>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</si>
  <si>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</si>
  <si>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</si>
  <si>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</si>
  <si>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</si>
  <si>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</si>
  <si>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</si>
  <si>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</si>
  <si>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</si>
  <si>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</si>
  <si>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</si>
  <si>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</si>
  <si>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</si>
  <si>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</si>
  <si>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</si>
  <si>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</si>
  <si>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</si>
  <si>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</si>
  <si>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</si>
  <si>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</si>
  <si>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</si>
  <si>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</si>
  <si>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</si>
  <si>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</si>
  <si>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</si>
  <si>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</si>
  <si>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</si>
  <si>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</si>
  <si>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</si>
  <si>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</si>
  <si>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</si>
  <si>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</si>
  <si>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</si>
  <si>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</si>
  <si>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</si>
  <si>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</si>
  <si>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</si>
  <si>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</si>
  <si>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</si>
  <si>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</si>
  <si>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</si>
  <si>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</si>
  <si>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</si>
  <si>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</si>
  <si>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</si>
  <si>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</si>
  <si>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</si>
  <si>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</si>
  <si>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</si>
  <si>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</si>
  <si>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</si>
  <si>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</si>
  <si>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</si>
  <si>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</si>
  <si>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</si>
  <si>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</si>
  <si>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</si>
  <si>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</si>
  <si>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</si>
  <si>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</si>
  <si>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</si>
  <si>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</si>
  <si>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</si>
  <si>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</si>
  <si>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</si>
  <si>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</si>
  <si>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</si>
  <si>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</si>
  <si>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</si>
  <si>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</si>
  <si>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</si>
  <si>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</si>
  <si>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</si>
  <si>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</si>
  <si>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</si>
  <si>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</si>
  <si>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</si>
  <si>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</si>
  <si>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</si>
  <si>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</si>
  <si>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</si>
  <si>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</si>
  <si>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</si>
  <si>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</si>
  <si>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</si>
  <si>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</si>
  <si>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</si>
  <si>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</si>
  <si>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</si>
  <si>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</si>
  <si>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</si>
  <si>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</si>
  <si>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</si>
  <si>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</si>
  <si>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</si>
  <si>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</si>
  <si>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</si>
  <si>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</si>
  <si>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</si>
  <si>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</si>
  <si>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</si>
  <si>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</si>
  <si>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</si>
  <si>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</si>
  <si>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</si>
  <si>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</si>
  <si>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</si>
  <si>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</si>
  <si>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</si>
  <si>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</si>
  <si>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</si>
  <si>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</si>
  <si>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</si>
  <si>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</si>
  <si>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</si>
  <si>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</si>
  <si>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</si>
  <si>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</si>
  <si>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</si>
  <si>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</si>
  <si>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</si>
  <si>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</si>
  <si>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</si>
  <si>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</si>
  <si>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</si>
  <si>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</si>
  <si>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</si>
  <si>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</si>
  <si>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</si>
  <si>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</si>
  <si>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</si>
  <si>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</si>
  <si>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</si>
  <si>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</si>
  <si>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</si>
  <si>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</si>
  <si>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</si>
  <si>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</si>
  <si>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</si>
  <si>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</si>
  <si>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</si>
  <si>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</si>
  <si>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</si>
  <si>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</si>
  <si>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</si>
  <si>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</si>
  <si>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</si>
  <si>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</si>
  <si>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</si>
  <si>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</si>
  <si>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</si>
  <si>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</si>
  <si>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</si>
  <si>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</si>
  <si>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</si>
  <si>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</si>
  <si>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</si>
  <si>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</si>
  <si>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</si>
  <si>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</si>
  <si>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</si>
  <si>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</si>
  <si>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</si>
  <si>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</si>
  <si>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</si>
  <si>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</si>
  <si>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</si>
  <si>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</si>
  <si>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</si>
  <si>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</si>
  <si>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</si>
  <si>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</si>
  <si>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</si>
  <si>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</si>
  <si>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</si>
  <si>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</si>
  <si>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</si>
  <si>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</si>
  <si>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</si>
  <si>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</si>
  <si>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</si>
  <si>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</si>
  <si>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</si>
  <si>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</si>
  <si>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</si>
  <si>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</si>
  <si>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</si>
  <si>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</si>
  <si>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</si>
  <si>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</si>
  <si>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</si>
  <si>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</si>
  <si>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</si>
  <si>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</si>
  <si>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</si>
  <si>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</si>
  <si>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</si>
  <si>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</si>
  <si>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</si>
  <si>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</si>
  <si>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</si>
  <si>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</si>
  <si>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</si>
  <si>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</si>
  <si>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</si>
  <si>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</si>
  <si>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</si>
  <si>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</si>
  <si>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</si>
  <si>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</si>
  <si>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</si>
  <si>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</si>
  <si>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</si>
  <si>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</si>
  <si>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</si>
  <si>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</si>
  <si>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</si>
  <si>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</si>
  <si>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</si>
  <si>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</si>
  <si>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</si>
  <si>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</si>
  <si>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</si>
  <si>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</si>
  <si>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</si>
  <si>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</si>
  <si>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</si>
  <si>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</si>
  <si>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</si>
  <si>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</si>
  <si>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</si>
  <si>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</si>
  <si>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</si>
  <si>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</si>
  <si>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</si>
  <si>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</si>
  <si>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</si>
  <si>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</si>
  <si>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</si>
  <si>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</si>
  <si>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</si>
  <si>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</si>
  <si>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</si>
  <si>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</si>
  <si>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</si>
  <si>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</si>
  <si>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</si>
  <si>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</si>
  <si>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</si>
  <si>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</si>
  <si>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</si>
  <si>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</si>
  <si>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</si>
  <si>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</si>
  <si>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</si>
  <si>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</si>
  <si>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</si>
  <si>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</si>
  <si>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</si>
  <si>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</si>
  <si>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</si>
  <si>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</si>
  <si>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</si>
  <si>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</si>
  <si>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</si>
  <si>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</si>
  <si>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</si>
  <si>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</si>
  <si>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</si>
  <si>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</si>
  <si>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</si>
  <si>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</si>
  <si>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</si>
  <si>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</si>
  <si>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</si>
  <si>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</si>
  <si>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</si>
  <si>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</si>
  <si>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</si>
  <si>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</si>
  <si>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</si>
  <si>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</si>
  <si>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</si>
  <si>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</si>
  <si>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</si>
  <si>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</si>
  <si>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</si>
  <si>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</si>
  <si>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</si>
  <si>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</si>
  <si>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</si>
  <si>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</si>
  <si>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</si>
  <si>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</si>
  <si>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</si>
  <si>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</si>
  <si>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</si>
  <si>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</si>
  <si>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</si>
  <si>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</si>
  <si>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</si>
  <si>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</si>
  <si>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</si>
  <si>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</si>
  <si>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</si>
  <si>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</si>
  <si>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</si>
  <si>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</si>
  <si>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</si>
  <si>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</si>
  <si>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</si>
  <si>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</si>
  <si>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</si>
  <si>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</si>
  <si>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</si>
  <si>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</si>
  <si>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</si>
  <si>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</si>
  <si>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</si>
  <si>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</si>
  <si>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</si>
  <si>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</si>
  <si>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</si>
  <si>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</si>
  <si>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</si>
  <si>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</si>
  <si>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</si>
  <si>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</si>
  <si>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</si>
  <si>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</si>
  <si>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</si>
  <si>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</si>
  <si>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</si>
  <si>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</si>
  <si>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</si>
  <si>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</si>
  <si>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</si>
  <si>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</si>
  <si>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</si>
  <si>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</si>
  <si>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</si>
  <si>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</si>
  <si>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</si>
  <si>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</si>
  <si>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</si>
  <si>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</si>
  <si>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</si>
  <si>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</si>
  <si>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</si>
  <si>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</si>
  <si>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</si>
  <si>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</si>
  <si>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</si>
  <si>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</si>
  <si>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</si>
  <si>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</si>
  <si>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</si>
  <si>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</si>
  <si>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</si>
  <si>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</si>
  <si>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</si>
  <si>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</si>
  <si>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</si>
  <si>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</si>
  <si>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</si>
  <si>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</si>
  <si>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</si>
  <si>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</si>
  <si>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</si>
  <si>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</si>
  <si>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</si>
  <si>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</si>
  <si>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</si>
  <si>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</si>
  <si>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</si>
  <si>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</si>
  <si>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</si>
  <si>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</si>
  <si>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</si>
  <si>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</si>
  <si>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</si>
  <si>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</si>
  <si>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</si>
  <si>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</si>
  <si>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</si>
  <si>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</si>
  <si>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</si>
  <si>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</si>
  <si>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</si>
  <si>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</si>
  <si>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</si>
  <si>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</si>
  <si>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</si>
  <si>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</si>
  <si>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</si>
  <si>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</si>
  <si>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</si>
  <si>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</si>
  <si>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</si>
  <si>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</si>
  <si>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</si>
  <si>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</si>
  <si>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</si>
  <si>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</si>
  <si>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</si>
  <si>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</si>
  <si>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</si>
  <si>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</si>
  <si>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</si>
  <si>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</si>
  <si>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</si>
  <si>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</si>
  <si>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</si>
  <si>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</si>
  <si>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</si>
  <si>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</si>
  <si>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</si>
  <si>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</si>
  <si>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</si>
  <si>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</si>
  <si>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</si>
  <si>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</si>
  <si>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</si>
  <si>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</si>
  <si>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</si>
  <si>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</si>
  <si>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</si>
  <si>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</si>
  <si>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</si>
  <si>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</si>
  <si>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</si>
  <si>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</si>
  <si>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</si>
  <si>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</si>
  <si>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</si>
  <si>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</si>
  <si>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</si>
  <si>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</si>
  <si>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</si>
  <si>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</si>
  <si>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</si>
  <si>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</si>
  <si>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</si>
  <si>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</si>
  <si>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</si>
  <si>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</si>
  <si>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</si>
  <si>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</si>
  <si>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</si>
  <si>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</si>
  <si>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</si>
  <si>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</si>
  <si>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</si>
  <si>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</si>
  <si>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</si>
  <si>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</si>
  <si>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</si>
  <si>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</si>
  <si>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</si>
  <si>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</si>
  <si>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</si>
  <si>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</si>
  <si>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</si>
  <si>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</si>
  <si>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</si>
  <si>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</si>
  <si>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</si>
  <si>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</si>
  <si>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</si>
  <si>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</si>
  <si>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</si>
  <si>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</si>
  <si>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</si>
  <si>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</si>
  <si>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</si>
  <si>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</si>
  <si>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</si>
  <si>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</si>
  <si>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</si>
  <si>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</si>
  <si>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</si>
  <si>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</si>
  <si>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</si>
  <si>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</si>
  <si>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</si>
  <si>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</si>
  <si>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</si>
  <si>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</si>
  <si>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</si>
  <si>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</si>
  <si>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</si>
  <si>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</si>
  <si>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</si>
  <si>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</si>
  <si>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</si>
  <si>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</si>
  <si>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</si>
  <si>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</si>
  <si>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</si>
  <si>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</si>
  <si>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</si>
  <si>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</si>
  <si>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</si>
  <si>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</si>
  <si>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</si>
  <si>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</si>
  <si>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</si>
  <si>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</si>
  <si>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</si>
  <si>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</si>
  <si>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</si>
  <si>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</si>
  <si>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</si>
  <si>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</si>
  <si>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</si>
  <si>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</si>
  <si>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</si>
  <si>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</si>
  <si>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</si>
  <si>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</si>
  <si>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</si>
  <si>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</si>
  <si>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</si>
  <si>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</si>
  <si>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</si>
  <si>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</si>
  <si>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</si>
  <si>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</si>
  <si>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</si>
  <si>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</si>
  <si>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</si>
  <si>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</si>
  <si>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</si>
  <si>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</si>
  <si>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</si>
  <si>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</si>
  <si>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</si>
  <si>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</si>
  <si>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</si>
  <si>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</si>
  <si>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</si>
  <si>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</si>
  <si>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</si>
  <si>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</si>
  <si>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</si>
  <si>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</si>
  <si>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</si>
  <si>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</si>
  <si>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</si>
  <si>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</si>
  <si>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</si>
  <si>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</si>
  <si>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</si>
  <si>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</si>
  <si>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</si>
  <si>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</si>
  <si>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</si>
  <si>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</si>
  <si>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</si>
  <si>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</si>
  <si>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</si>
  <si>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</si>
  <si>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</si>
  <si>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</si>
  <si>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</si>
  <si>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</si>
  <si>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</si>
  <si>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</si>
  <si>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</si>
  <si>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</si>
  <si>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</si>
  <si>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</si>
  <si>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</si>
  <si>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</si>
  <si>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</si>
  <si>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</si>
  <si>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</si>
  <si>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</si>
  <si>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</si>
  <si>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</si>
  <si>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</si>
  <si>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</si>
  <si>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</si>
  <si>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</si>
  <si>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</si>
  <si>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</si>
  <si>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</si>
  <si>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</si>
  <si>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</si>
  <si>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</si>
  <si>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</si>
  <si>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</si>
  <si>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</si>
  <si>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</si>
  <si>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</si>
  <si>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</si>
  <si>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</si>
  <si>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</si>
  <si>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</si>
  <si>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</si>
  <si>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</si>
  <si>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</si>
  <si>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</si>
  <si>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</si>
  <si>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</si>
  <si>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</si>
  <si>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</si>
  <si>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</si>
  <si>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</si>
  <si>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</si>
  <si>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</si>
  <si>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</si>
  <si>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</si>
  <si>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</si>
  <si>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</si>
  <si>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</si>
  <si>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</si>
  <si>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</si>
  <si>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</si>
  <si>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</si>
  <si>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</si>
  <si>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</si>
  <si>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</si>
  <si>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</si>
  <si>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</si>
  <si>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</si>
  <si>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</si>
  <si>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</si>
  <si>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</si>
  <si>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</si>
  <si>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</si>
  <si>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</si>
  <si>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</si>
  <si>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</si>
  <si>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</si>
  <si>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</si>
  <si>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</si>
  <si>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</si>
  <si>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</si>
  <si>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</si>
  <si>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</si>
  <si>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</si>
  <si>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</si>
  <si>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</si>
  <si>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</si>
  <si>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</si>
  <si>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</si>
  <si>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</si>
  <si>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</si>
  <si>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</si>
  <si>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</si>
  <si>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</si>
  <si>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</si>
  <si>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</si>
  <si>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</si>
  <si>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</si>
  <si>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</si>
  <si>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</si>
  <si>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</si>
  <si>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</si>
  <si>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</si>
  <si>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</si>
  <si>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</si>
  <si>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</si>
  <si>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</si>
  <si>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</si>
  <si>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</si>
  <si>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</si>
  <si>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</si>
  <si>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</si>
  <si>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</si>
  <si>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</si>
  <si>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</si>
  <si>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</si>
  <si>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</si>
  <si>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</si>
  <si>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</si>
  <si>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</si>
  <si>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</si>
  <si>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</si>
  <si>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</si>
  <si>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</si>
  <si>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</si>
  <si>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</si>
  <si>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</si>
  <si>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</si>
  <si>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</si>
  <si>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</si>
  <si>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</si>
  <si>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</si>
  <si>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</si>
  <si>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</si>
  <si>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</si>
  <si>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</si>
  <si>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</si>
  <si>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</si>
  <si>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</si>
  <si>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</si>
  <si>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</si>
  <si>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</si>
  <si>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</si>
  <si>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</si>
  <si>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</si>
  <si>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</si>
  <si>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</si>
  <si>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</si>
  <si>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</si>
  <si>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</si>
  <si>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</si>
  <si>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</si>
  <si>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</si>
  <si>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</si>
  <si>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</si>
  <si>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</si>
  <si>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</si>
  <si>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</si>
  <si>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</si>
  <si>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</si>
  <si>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</si>
  <si>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</si>
  <si>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</si>
  <si>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</si>
  <si>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</si>
  <si>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</si>
  <si>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</si>
  <si>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</si>
  <si>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</si>
  <si>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</si>
  <si>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</si>
  <si>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</si>
  <si>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</si>
  <si>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</si>
  <si>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</si>
  <si>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</si>
  <si>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</si>
  <si>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</si>
  <si>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</si>
  <si>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</si>
  <si>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</si>
  <si>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</si>
  <si>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</si>
  <si>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</si>
  <si>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</si>
  <si>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</si>
  <si>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</si>
  <si>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</si>
  <si>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</si>
  <si>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</si>
  <si>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</si>
  <si>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</si>
  <si>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</si>
  <si>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</si>
  <si>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</si>
  <si>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</si>
  <si>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</si>
  <si>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</si>
  <si>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</si>
  <si>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</si>
  <si>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</si>
  <si>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</si>
  <si>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</si>
  <si>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</si>
  <si>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</si>
  <si>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</si>
  <si>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</si>
  <si>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</si>
  <si>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</si>
  <si>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</si>
  <si>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</si>
  <si>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</si>
  <si>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</si>
  <si>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</si>
  <si>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</si>
  <si>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</si>
  <si>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</si>
  <si>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</si>
  <si>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</si>
  <si>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</si>
  <si>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</si>
  <si>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</si>
  <si>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</si>
  <si>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</si>
  <si>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</si>
  <si>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</si>
  <si>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</si>
  <si>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</si>
  <si>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</si>
  <si>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</si>
  <si>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</si>
  <si>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</si>
  <si>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</si>
  <si>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</si>
  <si>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</si>
  <si>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</si>
  <si>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</si>
  <si>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</si>
  <si>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</si>
  <si>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</si>
  <si>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</si>
  <si>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</si>
  <si>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</si>
  <si>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</si>
  <si>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</si>
  <si>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</si>
  <si>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</si>
  <si>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</si>
  <si>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</si>
  <si>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</si>
  <si>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</si>
  <si>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</si>
  <si>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</si>
  <si>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</si>
  <si>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</si>
  <si>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</si>
  <si>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</si>
  <si>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</si>
  <si>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</si>
  <si>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</si>
  <si>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</si>
  <si>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</si>
  <si>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</si>
  <si>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</si>
  <si>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</si>
  <si>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</si>
  <si>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</si>
  <si>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</si>
  <si>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</si>
  <si>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</si>
  <si>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</si>
  <si>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</si>
  <si>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</si>
  <si>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</si>
  <si>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</si>
  <si>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</si>
  <si>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</si>
  <si>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</si>
  <si>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</si>
  <si>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</si>
  <si>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</si>
  <si>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</si>
  <si>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</si>
  <si>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</si>
  <si>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</si>
  <si>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</si>
  <si>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</si>
  <si>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</si>
  <si>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</si>
  <si>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</si>
  <si>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</si>
  <si>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</si>
  <si>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</si>
  <si>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</si>
  <si>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</si>
  <si>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</si>
  <si>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</si>
  <si>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</si>
  <si>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</si>
  <si>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</si>
  <si>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</si>
  <si>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</si>
  <si>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</si>
  <si>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</si>
  <si>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</si>
  <si>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</si>
  <si>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</si>
  <si>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</si>
  <si>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</si>
  <si>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</si>
  <si>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</si>
  <si>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</si>
  <si>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</si>
  <si>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</si>
  <si>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</si>
  <si>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</si>
  <si>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</si>
  <si>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</si>
  <si>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</si>
  <si>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</si>
  <si>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</si>
  <si>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</si>
  <si>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</si>
  <si>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</si>
  <si>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</si>
  <si>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</si>
  <si>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</si>
  <si>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</si>
  <si>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</si>
  <si>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</si>
  <si>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</si>
  <si>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</si>
  <si>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</si>
  <si>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</si>
  <si>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</si>
  <si>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</si>
  <si>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</si>
  <si>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</si>
  <si>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</si>
  <si>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</si>
  <si>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</si>
  <si>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</si>
  <si>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</si>
  <si>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</si>
  <si>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</si>
  <si>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</si>
  <si>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</si>
  <si>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</si>
  <si>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</si>
  <si>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</si>
  <si>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</si>
  <si>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</si>
  <si>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</si>
  <si>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</si>
  <si>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</si>
  <si>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</si>
  <si>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</si>
  <si>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</si>
  <si>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</si>
  <si>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</si>
  <si>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</si>
  <si>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</si>
  <si>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</si>
  <si>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</si>
  <si>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</si>
  <si>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</si>
  <si>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</si>
  <si>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</si>
  <si>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</si>
  <si>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</si>
  <si>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</si>
  <si>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</si>
  <si>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</si>
  <si>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</si>
  <si>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</si>
  <si>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</si>
  <si>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</si>
  <si>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</si>
  <si>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</si>
  <si>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</si>
  <si>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</si>
  <si>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</si>
  <si>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</si>
  <si>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</si>
  <si>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</si>
  <si>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</si>
  <si>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</si>
  <si>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</si>
  <si>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</si>
  <si>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</si>
  <si>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</si>
  <si>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</si>
  <si>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</si>
  <si>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</si>
  <si>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</si>
  <si>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</si>
  <si>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</si>
  <si>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</si>
  <si>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</si>
  <si>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</si>
  <si>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</si>
  <si>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</si>
  <si>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</si>
  <si>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</si>
  <si>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</si>
  <si>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</si>
  <si>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</si>
  <si>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</si>
  <si>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</si>
  <si>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</si>
  <si>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</si>
  <si>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</si>
  <si>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</si>
  <si>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</si>
  <si>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</si>
  <si>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</si>
  <si>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</si>
  <si>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</si>
  <si>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</si>
  <si>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</si>
  <si>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</si>
  <si>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</si>
  <si>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</si>
  <si>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</si>
  <si>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</si>
  <si>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</si>
  <si>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</si>
  <si>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</si>
  <si>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</si>
  <si>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</si>
  <si>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</si>
  <si>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</si>
  <si>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</si>
  <si>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</si>
  <si>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</si>
  <si>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</si>
  <si>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</si>
  <si>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</si>
  <si>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</si>
  <si>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</si>
  <si>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</si>
  <si>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</si>
  <si>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</si>
  <si>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</si>
  <si>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</si>
  <si>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</si>
  <si>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</si>
  <si>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</si>
  <si>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</si>
  <si>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</si>
  <si>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</si>
  <si>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</si>
  <si>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</si>
  <si>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</si>
  <si>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</si>
  <si>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</si>
  <si>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</si>
  <si>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</si>
  <si>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</si>
  <si>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</si>
  <si>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</si>
  <si>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</si>
  <si>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</si>
  <si>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</si>
  <si>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</si>
  <si>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</si>
  <si>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</si>
  <si>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</si>
  <si>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</si>
  <si>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</si>
  <si>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</si>
  <si>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</si>
  <si>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</si>
  <si>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</si>
  <si>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</si>
  <si>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</si>
  <si>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</si>
  <si>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</si>
  <si>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</si>
  <si>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</si>
  <si>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</si>
  <si>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</si>
  <si>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</si>
  <si>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</si>
  <si>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</si>
  <si>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</si>
  <si>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</si>
  <si>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</si>
  <si>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</si>
  <si>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</si>
  <si>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</si>
  <si>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</si>
  <si>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</si>
  <si>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</si>
  <si>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</si>
  <si>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</si>
  <si>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</si>
  <si>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</si>
  <si>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</si>
  <si>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</si>
  <si>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</si>
  <si>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</si>
  <si>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</si>
  <si>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</si>
  <si>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</si>
  <si>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</si>
  <si>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</si>
  <si>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</si>
  <si>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</si>
  <si>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</si>
  <si>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</si>
  <si>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</si>
  <si>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</si>
  <si>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</si>
  <si>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</si>
  <si>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</si>
  <si>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</si>
  <si>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</si>
  <si>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</si>
  <si>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</si>
  <si>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</si>
  <si>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</si>
  <si>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</si>
  <si>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</si>
  <si>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</si>
  <si>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</si>
  <si>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</si>
  <si>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</si>
  <si>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</si>
  <si>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</si>
  <si>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</si>
  <si>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</si>
  <si>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</si>
  <si>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</si>
  <si>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</si>
  <si>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</si>
  <si>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</si>
  <si>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</si>
  <si>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</si>
  <si>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</si>
  <si>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</si>
  <si>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</si>
  <si>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</si>
  <si>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</si>
  <si>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</si>
  <si>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</si>
  <si>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</si>
  <si>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</si>
  <si>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</si>
  <si>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</si>
  <si>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</si>
  <si>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</si>
  <si>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</si>
  <si>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</si>
  <si>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</si>
  <si>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</si>
  <si>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</si>
  <si>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</si>
  <si>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</si>
  <si>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</si>
  <si>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</si>
  <si>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</si>
  <si>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</si>
  <si>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</si>
  <si>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</si>
  <si>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</si>
  <si>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</si>
  <si>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</si>
  <si>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</si>
  <si>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</si>
  <si>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</si>
  <si>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</si>
  <si>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</si>
  <si>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</si>
  <si>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</si>
  <si>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</si>
  <si>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</si>
  <si>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</si>
  <si>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</si>
  <si>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</si>
  <si>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</si>
  <si>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</si>
  <si>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</si>
  <si>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</si>
  <si>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</si>
  <si>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</si>
  <si>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</si>
  <si>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</si>
  <si>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</si>
  <si>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</si>
  <si>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</si>
  <si>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</si>
  <si>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</si>
  <si>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</si>
  <si>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</si>
  <si>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</si>
  <si>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</si>
  <si>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</si>
  <si>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</si>
  <si>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</si>
  <si>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</si>
  <si>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</si>
  <si>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</si>
  <si>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</si>
  <si>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</si>
  <si>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</si>
  <si>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</si>
  <si>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</si>
  <si>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</si>
  <si>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</si>
  <si>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</si>
  <si>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</si>
  <si>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</si>
  <si>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</si>
  <si>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</si>
  <si>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</si>
  <si>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</si>
  <si>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</si>
  <si>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</si>
  <si>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</si>
  <si>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</si>
  <si>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</si>
  <si>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</si>
  <si>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</si>
  <si>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</si>
  <si>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</si>
  <si>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</si>
  <si>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</si>
  <si>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</si>
  <si>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</si>
  <si>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</si>
  <si>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</si>
  <si>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</si>
  <si>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</si>
  <si>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</si>
  <si>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</si>
  <si>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</si>
  <si>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</si>
  <si>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</si>
  <si>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</si>
  <si>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</si>
  <si>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</si>
  <si>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</si>
  <si>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</si>
  <si>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</si>
  <si>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</si>
  <si>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</si>
  <si>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</si>
  <si>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</si>
  <si>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</si>
  <si>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</si>
  <si>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</si>
  <si>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</si>
  <si>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</si>
  <si>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</si>
  <si>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</si>
  <si>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</si>
  <si>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</si>
  <si>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</si>
  <si>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</si>
  <si>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</si>
  <si>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</si>
  <si>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</si>
  <si>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</si>
  <si>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</si>
  <si>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</si>
  <si>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</si>
  <si>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</si>
  <si>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</si>
  <si>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</si>
  <si>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</si>
  <si>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</si>
  <si>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</si>
  <si>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</si>
  <si>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</si>
  <si>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</si>
  <si>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</si>
  <si>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</si>
  <si>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</si>
  <si>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</si>
  <si>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</si>
  <si>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</si>
  <si>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</si>
  <si>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</si>
  <si>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</si>
  <si>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</si>
  <si>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</si>
  <si>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</si>
  <si>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</si>
  <si>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</si>
  <si>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</si>
  <si>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</si>
  <si>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</si>
  <si>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</si>
  <si>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</si>
  <si>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</si>
  <si>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</si>
  <si>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</si>
  <si>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</si>
  <si>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</si>
  <si>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</si>
  <si>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</si>
  <si>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</si>
  <si>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</si>
  <si>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</si>
  <si>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</si>
  <si>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</si>
  <si>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</si>
  <si>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</si>
  <si>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</si>
  <si>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</si>
  <si>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</si>
  <si>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</si>
  <si>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</si>
  <si>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</si>
  <si>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</si>
  <si>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</si>
  <si>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</si>
  <si>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</si>
  <si>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</si>
  <si>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</si>
  <si>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</si>
  <si>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</si>
  <si>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</si>
  <si>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</si>
  <si>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</si>
  <si>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</si>
  <si>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</si>
  <si>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</si>
  <si>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</si>
  <si>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</si>
  <si>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</si>
  <si>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</si>
  <si>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</si>
  <si>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</si>
  <si>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</si>
  <si>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</si>
  <si>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</si>
  <si>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</si>
  <si>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</si>
  <si>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</si>
  <si>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</si>
  <si>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</si>
  <si>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</si>
  <si>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</si>
  <si>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</si>
  <si>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</si>
  <si>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</si>
  <si>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</si>
  <si>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</si>
  <si>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</si>
  <si>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</si>
  <si>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</si>
  <si>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</si>
  <si>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</si>
  <si>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</si>
  <si>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</si>
  <si>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</si>
  <si>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</si>
  <si>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</si>
  <si>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</si>
  <si>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</si>
  <si>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</si>
  <si>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</si>
  <si>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</si>
  <si>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</si>
  <si>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</si>
  <si>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</si>
  <si>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</si>
  <si>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</si>
  <si>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</si>
  <si>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</si>
  <si>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</si>
  <si>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</si>
  <si>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</si>
  <si>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</si>
  <si>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</si>
  <si>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</si>
  <si>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</si>
  <si>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</si>
  <si>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</si>
  <si>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</si>
  <si>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</si>
  <si>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</si>
  <si>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</si>
  <si>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</si>
  <si>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</si>
  <si>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</si>
  <si>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</si>
  <si>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</si>
  <si>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</si>
  <si>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</si>
  <si>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</si>
  <si>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</si>
  <si>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</si>
  <si>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</si>
  <si>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</si>
  <si>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</si>
  <si>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</si>
  <si>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</si>
  <si>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</si>
  <si>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</si>
  <si>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</si>
  <si>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</si>
  <si>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</si>
  <si>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</si>
  <si>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</si>
  <si>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</si>
  <si>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</si>
  <si>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</si>
  <si>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</si>
  <si>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</si>
  <si>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</si>
  <si>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</si>
  <si>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</si>
  <si>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</si>
  <si>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</si>
  <si>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</si>
  <si>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</si>
  <si>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</si>
  <si>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</si>
  <si>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</si>
  <si>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</si>
  <si>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</si>
  <si>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</si>
  <si>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</si>
  <si>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</si>
  <si>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</si>
  <si>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</si>
  <si>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</si>
  <si>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</si>
  <si>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</si>
  <si>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</si>
  <si>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</si>
  <si>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</si>
  <si>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</si>
  <si>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</si>
  <si>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</si>
  <si>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</si>
  <si>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</si>
  <si>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</si>
  <si>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</si>
  <si>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</si>
  <si>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</si>
  <si>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</si>
  <si>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</si>
  <si>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</si>
  <si>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</si>
  <si>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</si>
  <si>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</si>
  <si>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</si>
  <si>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</si>
  <si>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</si>
  <si>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</si>
  <si>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</si>
  <si>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</si>
  <si>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</si>
  <si>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</si>
  <si>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</si>
  <si>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</si>
  <si>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</si>
  <si>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</si>
  <si>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</si>
  <si>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</si>
  <si>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</si>
  <si>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</si>
  <si>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</si>
  <si>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</si>
  <si>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</si>
  <si>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</si>
  <si>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</si>
  <si>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</si>
  <si>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</si>
  <si>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</si>
  <si>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</si>
  <si>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</si>
  <si>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</si>
  <si>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</si>
  <si>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</si>
  <si>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</si>
  <si>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</si>
  <si>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</si>
  <si>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</si>
  <si>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</si>
  <si>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</si>
  <si>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</si>
  <si>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</si>
  <si>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</si>
  <si>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</si>
  <si>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</si>
  <si>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</si>
  <si>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</si>
  <si>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</si>
  <si>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</si>
  <si>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</si>
  <si>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</si>
  <si>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</si>
  <si>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</si>
  <si>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</si>
  <si>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</si>
  <si>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</si>
  <si>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</si>
  <si>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</si>
  <si>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</si>
  <si>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</si>
  <si>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</si>
  <si>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</si>
  <si>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</si>
  <si>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</si>
  <si>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</si>
  <si>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</si>
  <si>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</si>
  <si>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</si>
  <si>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</si>
  <si>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</si>
  <si>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</si>
  <si>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</si>
  <si>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</si>
  <si>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</si>
  <si>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</si>
  <si>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</si>
  <si>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</si>
  <si>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</si>
  <si>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</si>
  <si>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</si>
  <si>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</si>
  <si>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</si>
  <si>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</si>
  <si>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</si>
  <si>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</si>
  <si>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</si>
  <si>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</si>
  <si>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</si>
  <si>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</si>
  <si>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</si>
  <si>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</si>
  <si>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</si>
  <si>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</si>
  <si>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</si>
  <si>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</si>
  <si>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</si>
  <si>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</si>
  <si>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</si>
  <si>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</si>
  <si>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</si>
  <si>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</si>
  <si>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</si>
  <si>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</si>
  <si>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</si>
  <si>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</si>
  <si>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</si>
  <si>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</si>
  <si>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</si>
  <si>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</si>
  <si>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</si>
  <si>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</si>
  <si>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</si>
  <si>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</si>
  <si>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</si>
  <si>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</si>
  <si>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</si>
  <si>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</si>
  <si>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</si>
  <si>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</si>
  <si>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</si>
  <si>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</si>
  <si>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</si>
  <si>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</si>
  <si>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</si>
  <si>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</si>
  <si>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</si>
  <si>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</si>
  <si>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</si>
  <si>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</si>
  <si>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</si>
  <si>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</si>
  <si>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</si>
  <si>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</si>
  <si>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</si>
  <si>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</si>
  <si>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</si>
  <si>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</si>
  <si>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</si>
  <si>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</si>
  <si>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</si>
  <si>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</si>
  <si>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</si>
  <si>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</si>
  <si>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</si>
  <si>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</si>
  <si>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</si>
  <si>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</si>
  <si>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</si>
  <si>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</si>
  <si>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</si>
  <si>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</si>
  <si>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</si>
  <si>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</si>
  <si>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</si>
  <si>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</si>
  <si>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</si>
  <si>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</si>
  <si>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</si>
  <si>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</si>
  <si>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</si>
  <si>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</si>
  <si>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</si>
  <si>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</si>
  <si>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</si>
  <si>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</si>
  <si>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</si>
  <si>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</si>
  <si>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</si>
  <si>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</si>
  <si>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</si>
  <si>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</si>
  <si>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</si>
  <si>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</si>
  <si>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</si>
  <si>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</si>
  <si>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</si>
  <si>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</si>
  <si>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</si>
  <si>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</si>
  <si>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</si>
  <si>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</si>
  <si>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</si>
  <si>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</si>
  <si>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</si>
  <si>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</si>
  <si>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</si>
  <si>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</si>
  <si>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</si>
  <si>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</si>
  <si>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</si>
  <si>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</si>
  <si>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</si>
  <si>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</si>
  <si>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</si>
  <si>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</si>
  <si>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</si>
  <si>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</si>
  <si>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</si>
  <si>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</si>
  <si>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</si>
  <si>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</si>
  <si>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</si>
  <si>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</si>
  <si>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</si>
  <si>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</si>
  <si>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</si>
  <si>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</si>
  <si>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</si>
  <si>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</si>
  <si>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</si>
  <si>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</si>
  <si>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</si>
  <si>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</si>
  <si>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</si>
  <si>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</si>
  <si>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</si>
  <si>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</si>
  <si>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</si>
  <si>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</si>
  <si>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</si>
  <si>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</si>
  <si>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</si>
  <si>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</si>
  <si>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</si>
  <si>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</si>
  <si>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</si>
  <si>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</si>
  <si>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</si>
  <si>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</si>
  <si>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</si>
  <si>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</si>
  <si>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</si>
  <si>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</si>
  <si>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</si>
  <si>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</si>
  <si>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</si>
  <si>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</si>
  <si>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</si>
  <si>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</si>
  <si>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</si>
  <si>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</si>
  <si>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</si>
  <si>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</si>
  <si>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</si>
  <si>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</si>
  <si>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</si>
  <si>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</si>
  <si>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</si>
  <si>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</si>
  <si>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</si>
  <si>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</si>
  <si>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</si>
  <si>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</si>
  <si>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</si>
  <si>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</si>
  <si>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</si>
  <si>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</si>
  <si>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</si>
  <si>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</si>
  <si>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</si>
  <si>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</si>
  <si>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</si>
  <si>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</si>
  <si>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</si>
  <si>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</si>
  <si>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</si>
  <si>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</si>
  <si>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</si>
  <si>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</si>
  <si>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</si>
  <si>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</si>
  <si>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</si>
  <si>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</si>
  <si>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</si>
  <si>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</si>
  <si>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</si>
  <si>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</si>
  <si>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</si>
  <si>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</si>
  <si>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</si>
  <si>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</si>
  <si>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</si>
  <si>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</si>
  <si>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</si>
  <si>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</si>
  <si>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</si>
  <si>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</si>
  <si>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</si>
  <si>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</si>
  <si>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</si>
  <si>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</si>
  <si>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</si>
  <si>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</si>
  <si>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</si>
  <si>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</si>
  <si>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</si>
  <si>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</si>
  <si>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</si>
  <si>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</si>
  <si>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</si>
  <si>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</si>
  <si>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</si>
  <si>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</si>
  <si>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</si>
  <si>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</si>
  <si>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</si>
  <si>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</si>
  <si>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</si>
  <si>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</si>
  <si>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</si>
  <si>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</si>
  <si>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</si>
  <si>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</si>
  <si>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</si>
  <si>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</si>
  <si>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</si>
  <si>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</si>
  <si>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</si>
  <si>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</si>
  <si>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</si>
  <si>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</si>
  <si>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</si>
  <si>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</si>
  <si>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</si>
  <si>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</si>
  <si>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</si>
  <si>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</si>
  <si>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</si>
  <si>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</si>
  <si>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</si>
  <si>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</si>
  <si>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</si>
  <si>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</si>
  <si>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</si>
  <si>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</si>
  <si>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</si>
  <si>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</si>
  <si>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</si>
  <si>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</si>
  <si>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</si>
  <si>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</si>
  <si>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</si>
  <si>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</si>
  <si>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</si>
  <si>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</si>
  <si>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</si>
  <si>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</si>
  <si>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</si>
  <si>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</si>
  <si>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</si>
  <si>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</si>
  <si>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</si>
  <si>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</si>
  <si>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</si>
  <si>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</si>
  <si>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</si>
  <si>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</si>
  <si>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</si>
  <si>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</si>
  <si>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</si>
  <si>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</si>
  <si>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</si>
  <si>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</si>
  <si>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</si>
  <si>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</si>
  <si>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</si>
  <si>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</si>
  <si>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</si>
  <si>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</si>
  <si>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</si>
  <si>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</si>
  <si>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</si>
  <si>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</si>
  <si>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</si>
  <si>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</si>
  <si>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</si>
  <si>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</si>
  <si>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</si>
  <si>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</si>
  <si>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</si>
  <si>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</si>
  <si>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</si>
  <si>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</si>
  <si>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</si>
  <si>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</si>
  <si>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</si>
  <si>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</si>
  <si>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</si>
  <si>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</si>
  <si>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</si>
  <si>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</si>
  <si>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</si>
  <si>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</si>
  <si>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</si>
  <si>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</si>
  <si>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</si>
  <si>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</si>
  <si>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</si>
  <si>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</si>
  <si>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</si>
  <si>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</si>
  <si>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</si>
  <si>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</si>
  <si>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</si>
  <si>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</si>
  <si>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</si>
  <si>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</si>
  <si>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</si>
  <si>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</si>
  <si>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</si>
  <si>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</si>
  <si>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</si>
  <si>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</si>
  <si>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</si>
  <si>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</si>
  <si>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</si>
  <si>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</si>
  <si>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</si>
  <si>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</si>
  <si>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</si>
  <si>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</si>
  <si>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</si>
  <si>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</si>
  <si>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</si>
  <si>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</si>
  <si>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</si>
  <si>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</si>
  <si>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</si>
  <si>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</si>
  <si>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</si>
  <si>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</si>
  <si>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</si>
  <si>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</si>
  <si>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</si>
  <si>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</si>
  <si>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</si>
  <si>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</si>
  <si>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</si>
  <si>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</si>
  <si>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</si>
  <si>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</si>
  <si>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</si>
  <si>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</si>
  <si>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</si>
  <si>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</si>
  <si>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</si>
  <si>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</si>
  <si>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</si>
  <si>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</si>
  <si>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</si>
  <si>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</si>
  <si>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</si>
  <si>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</si>
  <si>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</si>
  <si>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</si>
  <si>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</si>
  <si>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</si>
  <si>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</si>
  <si>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</si>
  <si>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</si>
  <si>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</si>
  <si>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</si>
  <si>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</si>
  <si>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</si>
  <si>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</si>
  <si>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</si>
  <si>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</si>
  <si>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</si>
  <si>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</si>
  <si>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</si>
  <si>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</si>
  <si>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</si>
  <si>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</si>
  <si>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</si>
  <si>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</si>
  <si>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</si>
  <si>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</si>
  <si>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</si>
  <si>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</si>
  <si>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</si>
  <si>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</si>
  <si>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</si>
  <si>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</si>
  <si>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</si>
  <si>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</si>
  <si>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</si>
  <si>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</si>
  <si>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</si>
  <si>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</si>
  <si>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</si>
  <si>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</si>
  <si>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</si>
  <si>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</si>
  <si>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</si>
  <si>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</si>
  <si>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</si>
  <si>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</si>
  <si>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</si>
  <si>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</si>
  <si>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</si>
  <si>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</si>
  <si>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</si>
  <si>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</si>
  <si>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</si>
  <si>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</si>
  <si>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</si>
  <si>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</si>
  <si>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</si>
  <si>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</si>
  <si>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</si>
  <si>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</si>
  <si>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</si>
  <si>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</si>
  <si>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</si>
  <si>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</si>
  <si>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</si>
  <si>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</si>
  <si>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</si>
  <si>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</si>
  <si>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</si>
  <si>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</si>
  <si>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</si>
  <si>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</si>
  <si>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</si>
  <si>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</si>
  <si>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</si>
  <si>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</si>
  <si>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</si>
  <si>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</si>
  <si>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</si>
  <si>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</si>
  <si>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</si>
  <si>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</si>
  <si>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</si>
  <si>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</si>
  <si>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</si>
  <si>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</si>
  <si>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</si>
  <si>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</si>
  <si>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</si>
  <si>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</si>
  <si>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</si>
  <si>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</si>
  <si>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</si>
  <si>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</si>
  <si>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</si>
  <si>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</si>
  <si>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</si>
  <si>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</si>
  <si>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</si>
  <si>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</si>
  <si>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</si>
  <si>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</si>
  <si>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</si>
  <si>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</si>
  <si>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</si>
  <si>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</si>
  <si>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</si>
  <si>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</si>
  <si>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</si>
  <si>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</si>
  <si>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</si>
  <si>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</si>
  <si>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</si>
  <si>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</si>
  <si>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</si>
  <si>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</si>
  <si>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</si>
  <si>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</si>
  <si>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</si>
  <si>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</si>
  <si>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</si>
  <si>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</si>
  <si>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</si>
  <si>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</si>
  <si>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</si>
  <si>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</si>
  <si>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</si>
  <si>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</si>
  <si>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</si>
  <si>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</si>
  <si>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</si>
  <si>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</si>
  <si>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</si>
  <si>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</si>
  <si>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</si>
  <si>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</si>
  <si>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</si>
  <si>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</si>
  <si>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</si>
  <si>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</si>
  <si>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</si>
  <si>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</si>
  <si>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</si>
  <si>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</si>
  <si>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</si>
  <si>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</si>
  <si>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</si>
  <si>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</si>
  <si>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</si>
  <si>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</si>
  <si>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</si>
  <si>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</si>
  <si>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</si>
  <si>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</si>
  <si>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</si>
  <si>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</si>
  <si>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</si>
  <si>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</si>
  <si>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</si>
  <si>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</si>
  <si>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</si>
  <si>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</si>
  <si>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</si>
  <si>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</si>
  <si>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</si>
  <si>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</si>
  <si>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</si>
  <si>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</si>
  <si>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</si>
  <si>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</si>
  <si>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</si>
  <si>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</si>
  <si>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</si>
  <si>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</si>
  <si>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</si>
  <si>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</si>
  <si>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</si>
  <si>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</si>
  <si>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</si>
  <si>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</si>
  <si>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</si>
  <si>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</si>
  <si>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</si>
  <si>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</si>
  <si>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</si>
  <si>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</si>
  <si>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</si>
  <si>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</si>
  <si>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</si>
  <si>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</si>
  <si>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</si>
  <si>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</si>
  <si>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</si>
  <si>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</si>
  <si>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</si>
  <si>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</si>
  <si>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</si>
  <si>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</si>
  <si>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</si>
  <si>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</si>
  <si>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</si>
  <si>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</si>
  <si>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</si>
  <si>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</si>
  <si>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</si>
  <si>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</si>
  <si>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</si>
  <si>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</si>
  <si>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</si>
  <si>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</si>
  <si>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</si>
  <si>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</si>
  <si>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</si>
  <si>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</si>
  <si>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</si>
  <si>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</si>
  <si>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</si>
  <si>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</si>
  <si>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</si>
  <si>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</si>
  <si>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</si>
  <si>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</si>
  <si>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</si>
  <si>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</si>
  <si>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</si>
  <si>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</si>
  <si>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</si>
  <si>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</si>
  <si>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</si>
  <si>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</si>
  <si>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</si>
  <si>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</si>
  <si>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</si>
  <si>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</si>
  <si>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</si>
  <si>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</si>
  <si>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</si>
  <si>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</si>
  <si>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</si>
  <si>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</si>
  <si>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</si>
  <si>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</si>
  <si>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</si>
  <si>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</si>
  <si>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</si>
  <si>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</si>
  <si>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</si>
  <si>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</si>
  <si>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</si>
  <si>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</si>
  <si>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</si>
  <si>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</si>
  <si>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</si>
  <si>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</si>
  <si>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</si>
  <si>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</si>
  <si>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</si>
  <si>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</si>
  <si>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</si>
  <si>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</si>
  <si>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</si>
  <si>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</si>
  <si>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</si>
  <si>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</si>
  <si>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</si>
  <si>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</si>
  <si>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</si>
  <si>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</si>
  <si>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</si>
  <si>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</si>
  <si>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</si>
  <si>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</si>
  <si>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</si>
  <si>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</si>
  <si>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</si>
  <si>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</si>
  <si>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</si>
  <si>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</si>
  <si>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</si>
  <si>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</si>
  <si>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</si>
  <si>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</si>
  <si>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</si>
  <si>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</si>
  <si>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</si>
  <si>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</si>
  <si>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</si>
  <si>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</si>
  <si>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</si>
  <si>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</si>
  <si>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</si>
  <si>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</si>
  <si>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</si>
  <si>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</si>
  <si>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</si>
  <si>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</si>
  <si>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</si>
  <si>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</si>
  <si>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</si>
  <si>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</si>
  <si>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</si>
  <si>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</si>
  <si>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</si>
  <si>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</si>
  <si>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</si>
  <si>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</si>
  <si>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</si>
  <si>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</si>
  <si>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</si>
  <si>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</si>
  <si>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</si>
  <si>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</si>
  <si>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</si>
  <si>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</si>
  <si>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</si>
  <si>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</si>
  <si>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</si>
  <si>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</si>
  <si>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</si>
  <si>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</si>
  <si>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</si>
  <si>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</si>
  <si>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</si>
  <si>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</si>
  <si>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</si>
  <si>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</si>
  <si>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</si>
  <si>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</si>
  <si>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</si>
  <si>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</si>
  <si>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</si>
  <si>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</si>
  <si>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</si>
  <si>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</si>
  <si>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</si>
  <si>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</si>
  <si>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</si>
  <si>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</si>
  <si>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</si>
  <si>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</si>
  <si>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</si>
  <si>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</si>
  <si>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</si>
  <si>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</si>
  <si>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</si>
  <si>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</si>
  <si>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</si>
  <si>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</si>
  <si>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</si>
  <si>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</si>
  <si>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</si>
  <si>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</si>
  <si>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</si>
  <si>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</si>
  <si>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</si>
  <si>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</si>
  <si>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</si>
  <si>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</si>
  <si>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</si>
  <si>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</si>
  <si>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</si>
  <si>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</si>
  <si>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</si>
  <si>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</si>
  <si>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</si>
  <si>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</si>
  <si>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</si>
  <si>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</si>
  <si>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</si>
  <si>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</si>
  <si>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</si>
  <si>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</si>
  <si>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</si>
  <si>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</si>
  <si>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</si>
  <si>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</si>
  <si>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</si>
  <si>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</si>
  <si>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</si>
  <si>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</si>
  <si>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</si>
  <si>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</si>
  <si>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</si>
  <si>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</si>
  <si>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</si>
  <si>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</si>
  <si>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</si>
  <si>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</si>
  <si>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</si>
  <si>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</si>
  <si>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</si>
  <si>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</si>
  <si>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</si>
  <si>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</si>
  <si>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</si>
  <si>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</si>
  <si>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</si>
  <si>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</si>
  <si>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</si>
  <si>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</si>
  <si>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</si>
  <si>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</si>
  <si>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</si>
  <si>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</si>
  <si>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</si>
  <si>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</si>
  <si>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</si>
  <si>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</si>
  <si>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</si>
  <si>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</si>
  <si>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</si>
  <si>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</si>
  <si>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</si>
  <si>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</si>
  <si>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</si>
  <si>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</si>
  <si>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</si>
  <si>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</si>
  <si>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</si>
  <si>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</si>
  <si>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</si>
  <si>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</si>
  <si>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</si>
  <si>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</si>
  <si>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</si>
  <si>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</si>
  <si>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</si>
  <si>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</si>
  <si>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</si>
  <si>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</si>
  <si>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</si>
  <si>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</si>
  <si>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</si>
  <si>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</si>
  <si>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</si>
  <si>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</si>
  <si>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</si>
  <si>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</si>
  <si>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</si>
  <si>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</si>
  <si>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</si>
  <si>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</si>
  <si>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</si>
  <si>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</si>
  <si>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</si>
  <si>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</si>
  <si>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</si>
  <si>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</si>
  <si>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</si>
  <si>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</si>
  <si>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</si>
  <si>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</si>
  <si>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</si>
  <si>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</si>
  <si>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</si>
  <si>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</si>
  <si>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</si>
  <si>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</si>
  <si>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</si>
  <si>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</si>
  <si>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</si>
  <si>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</si>
  <si>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</si>
  <si>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</si>
  <si>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</si>
  <si>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</si>
  <si>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</si>
  <si>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</si>
  <si>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</si>
  <si>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</si>
  <si>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</si>
  <si>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</si>
  <si>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</si>
  <si>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</si>
  <si>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</si>
  <si>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</si>
  <si>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</si>
  <si>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</si>
  <si>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</si>
  <si>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</si>
  <si>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</si>
  <si>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</si>
  <si>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</si>
  <si>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</si>
  <si>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</si>
  <si>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</si>
  <si>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</si>
  <si>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</si>
  <si>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</si>
  <si>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</si>
  <si>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</si>
  <si>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</si>
  <si>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</si>
  <si>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</si>
  <si>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</si>
  <si>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</si>
  <si>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</si>
  <si>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</si>
  <si>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</si>
  <si>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</si>
  <si>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</si>
  <si>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</si>
  <si>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</si>
  <si>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</si>
  <si>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</si>
  <si>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</si>
  <si>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</si>
  <si>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</si>
  <si>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</si>
  <si>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</si>
  <si>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</si>
  <si>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</si>
  <si>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</si>
  <si>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</si>
  <si>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</si>
  <si>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</si>
  <si>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</si>
  <si>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</si>
  <si>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</si>
  <si>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</si>
  <si>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</si>
  <si>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</si>
  <si>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</si>
  <si>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</si>
  <si>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</si>
  <si>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</si>
  <si>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</si>
  <si>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</si>
  <si>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</si>
  <si>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</si>
  <si>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</si>
  <si>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</si>
  <si>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</si>
  <si>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</si>
  <si>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</si>
  <si>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</si>
  <si>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</si>
  <si>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</si>
  <si>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</si>
  <si>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</si>
  <si>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</si>
  <si>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</si>
  <si>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</si>
  <si>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</si>
  <si>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</si>
  <si>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</si>
  <si>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</si>
  <si>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</si>
  <si>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</si>
  <si>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</si>
  <si>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</si>
  <si>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</si>
  <si>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</si>
  <si>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</si>
  <si>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</si>
  <si>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</si>
  <si>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</si>
  <si>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</si>
  <si>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</si>
  <si>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</si>
  <si>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</si>
  <si>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</si>
  <si>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</si>
  <si>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</si>
  <si>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</si>
  <si>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</si>
  <si>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</si>
  <si>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</si>
  <si>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</si>
  <si>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</si>
  <si>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</si>
  <si>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</si>
  <si>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</si>
  <si>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</si>
  <si>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</si>
  <si>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</si>
  <si>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</si>
  <si>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</si>
  <si>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</si>
  <si>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</si>
  <si>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</si>
  <si>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</si>
  <si>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</si>
  <si>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</si>
  <si>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</si>
  <si>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</si>
  <si>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</si>
  <si>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</si>
  <si>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</si>
  <si>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</si>
  <si>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</si>
  <si>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</si>
  <si>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</si>
  <si>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</si>
  <si>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</si>
  <si>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</si>
  <si>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</si>
  <si>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</si>
  <si>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</si>
  <si>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</si>
  <si>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</si>
  <si>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</si>
  <si>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</si>
  <si>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</si>
  <si>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</si>
  <si>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</si>
  <si>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</si>
  <si>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</si>
  <si>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</si>
  <si>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</si>
  <si>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</si>
  <si>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</si>
  <si>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</si>
  <si>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</si>
  <si>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</si>
  <si>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</si>
  <si>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</si>
  <si>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</si>
  <si>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</si>
  <si>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</si>
  <si>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</si>
  <si>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</si>
  <si>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</si>
  <si>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</si>
  <si>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</si>
  <si>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</si>
  <si>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</si>
  <si>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</si>
  <si>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</si>
  <si>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</si>
  <si>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</si>
  <si>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</si>
  <si>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</si>
  <si>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</si>
  <si>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</si>
  <si>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</si>
  <si>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</si>
  <si>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</si>
  <si>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</si>
  <si>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</si>
  <si>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</si>
  <si>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</si>
  <si>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</si>
  <si>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</si>
  <si>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</si>
  <si>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</si>
  <si>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</si>
  <si>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</si>
  <si>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</si>
  <si>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</si>
  <si>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</si>
  <si>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</si>
  <si>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</si>
  <si>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</si>
  <si>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</si>
  <si>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</si>
  <si>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</si>
  <si>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</si>
  <si>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</si>
  <si>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</si>
  <si>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</si>
  <si>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</si>
  <si>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</si>
  <si>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</si>
  <si>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</si>
  <si>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</si>
  <si>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</si>
  <si>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</si>
  <si>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</si>
  <si>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</si>
  <si>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</si>
  <si>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</si>
  <si>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</si>
  <si>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</si>
  <si>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</si>
  <si>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</si>
  <si>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</si>
  <si>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</si>
  <si>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</si>
  <si>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</si>
  <si>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</si>
  <si>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</si>
  <si>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</si>
  <si>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</si>
  <si>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</si>
  <si>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</si>
  <si>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</si>
  <si>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</si>
  <si>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</si>
  <si>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</si>
  <si>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</si>
  <si>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</si>
  <si>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</si>
  <si>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</si>
  <si>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</si>
  <si>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</si>
  <si>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</si>
  <si>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</si>
  <si>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</si>
  <si>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</si>
  <si>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</si>
  <si>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</si>
  <si>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</si>
  <si>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</si>
  <si>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</si>
  <si>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</si>
  <si>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</si>
  <si>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</si>
  <si>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</si>
  <si>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</si>
  <si>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</si>
  <si>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</si>
  <si>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</si>
  <si>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</si>
  <si>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</si>
  <si>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</si>
  <si>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</si>
  <si>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</si>
  <si>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</si>
  <si>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</si>
  <si>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</si>
  <si>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</si>
  <si>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</si>
  <si>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</si>
  <si>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</si>
  <si>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</si>
  <si>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</si>
  <si>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</si>
  <si>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</si>
  <si>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</si>
  <si>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</si>
  <si>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</si>
  <si>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</si>
  <si>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</si>
  <si>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</si>
  <si>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</si>
  <si>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</si>
  <si>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</si>
  <si>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</si>
  <si>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</si>
  <si>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</si>
  <si>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</si>
  <si>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</si>
  <si>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</si>
  <si>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</si>
  <si>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</si>
  <si>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</si>
  <si>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</si>
  <si>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</si>
  <si>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</si>
  <si>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</si>
  <si>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</si>
  <si>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</si>
  <si>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</si>
  <si>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</si>
  <si>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</si>
  <si>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</si>
  <si>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</si>
  <si>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</si>
  <si>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</si>
  <si>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</si>
  <si>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</si>
  <si>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</si>
  <si>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</si>
  <si>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</si>
  <si>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</si>
  <si>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</si>
  <si>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</si>
  <si>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</si>
  <si>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</si>
  <si>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</si>
  <si>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</si>
  <si>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</si>
  <si>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</si>
  <si>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</si>
  <si>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</si>
  <si>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</si>
  <si>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</si>
  <si>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</si>
  <si>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</si>
  <si>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</si>
  <si>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</si>
  <si>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</si>
  <si>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</si>
  <si>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</si>
  <si>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</si>
  <si>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</si>
  <si>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</si>
  <si>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</si>
  <si>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</si>
  <si>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</si>
  <si>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</si>
  <si>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</si>
  <si>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</si>
  <si>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</si>
  <si>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</si>
  <si>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</si>
  <si>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</si>
  <si>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</si>
  <si>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</si>
  <si>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</si>
  <si>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</si>
  <si>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</si>
  <si>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</si>
  <si>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</si>
  <si>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</si>
  <si>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</si>
  <si>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</si>
  <si>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</si>
  <si>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</si>
  <si>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</si>
  <si>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</si>
  <si>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</si>
  <si>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</si>
  <si>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</si>
  <si>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</si>
  <si>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</si>
  <si>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</si>
  <si>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</si>
  <si>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</si>
  <si>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</si>
  <si>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</si>
  <si>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</si>
  <si>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</si>
  <si>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</si>
  <si>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</si>
  <si>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</si>
  <si>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</si>
  <si>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</si>
  <si>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</si>
  <si>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</si>
  <si>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</si>
  <si>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</si>
  <si>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</si>
  <si>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</si>
  <si>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</si>
  <si>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</si>
  <si>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</si>
  <si>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</si>
  <si>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</si>
  <si>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</si>
  <si>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</si>
  <si>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</si>
  <si>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</si>
  <si>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</si>
  <si>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</si>
  <si>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</si>
  <si>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</si>
  <si>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</si>
  <si>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</si>
  <si>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</si>
  <si>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</si>
  <si>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</si>
  <si>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</si>
  <si>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</si>
  <si>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</si>
  <si>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</si>
  <si>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</si>
  <si>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</si>
  <si>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</si>
  <si>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</si>
  <si>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</si>
  <si>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</si>
  <si>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</si>
  <si>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</si>
  <si>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</si>
  <si>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</si>
  <si>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</si>
  <si>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</si>
  <si>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</si>
  <si>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</si>
  <si>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</si>
  <si>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</si>
  <si>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</si>
  <si>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</si>
  <si>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</si>
  <si>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</si>
  <si>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</si>
  <si>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</si>
  <si>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</si>
  <si>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</si>
  <si>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</si>
  <si>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</si>
  <si>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</si>
  <si>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</si>
  <si>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</si>
  <si>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</si>
  <si>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</si>
  <si>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</si>
  <si>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</si>
  <si>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</si>
  <si>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</si>
  <si>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</si>
  <si>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</si>
  <si>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</si>
  <si>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</si>
  <si>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</si>
  <si>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</si>
  <si>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</si>
  <si>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</si>
  <si>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</si>
  <si>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</si>
  <si>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</si>
  <si>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</si>
  <si>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</si>
  <si>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</si>
  <si>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</si>
  <si>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</si>
  <si>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</si>
  <si>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</si>
  <si>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</si>
  <si>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</si>
  <si>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</si>
  <si>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</si>
  <si>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</si>
  <si>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</si>
  <si>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</si>
  <si>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</si>
  <si>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</si>
  <si>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</si>
  <si>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</si>
  <si>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</si>
  <si>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</si>
  <si>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</si>
  <si>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</si>
  <si>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</si>
  <si>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</si>
  <si>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</si>
  <si>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</si>
  <si>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</si>
  <si>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</si>
  <si>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</si>
  <si>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</si>
  <si>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</si>
  <si>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</si>
  <si>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</si>
  <si>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</si>
  <si>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</si>
  <si>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</si>
  <si>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</si>
  <si>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</si>
  <si>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</si>
  <si>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</si>
  <si>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</si>
  <si>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</si>
  <si>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</si>
  <si>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</si>
  <si>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</si>
  <si>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</si>
  <si>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</si>
  <si>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</si>
  <si>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</si>
  <si>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</si>
  <si>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</si>
  <si>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</si>
  <si>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</si>
  <si>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</si>
  <si>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</si>
  <si>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</si>
  <si>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</si>
  <si>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</si>
  <si>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</si>
  <si>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</si>
  <si>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</si>
  <si>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</si>
  <si>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</si>
  <si>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</si>
  <si>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</si>
  <si>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</si>
  <si>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</si>
  <si>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</si>
  <si>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</si>
  <si>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</si>
  <si>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</si>
  <si>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</si>
  <si>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</si>
  <si>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</si>
  <si>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</si>
  <si>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</si>
  <si>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</si>
  <si>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</si>
  <si>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</si>
  <si>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</si>
  <si>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</si>
  <si>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</si>
  <si>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</si>
  <si>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</si>
  <si>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</si>
  <si>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</si>
  <si>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</si>
  <si>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</si>
  <si>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</si>
  <si>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</si>
  <si>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</si>
  <si>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</si>
  <si>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</si>
  <si>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</si>
  <si>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</si>
  <si>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</si>
  <si>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</si>
  <si>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</si>
  <si>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</si>
  <si>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</si>
  <si>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</si>
  <si>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</si>
  <si>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</si>
  <si>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</si>
  <si>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</si>
  <si>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</si>
  <si>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</si>
  <si>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</si>
  <si>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</si>
  <si>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</si>
  <si>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</si>
  <si>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</si>
  <si>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</si>
  <si>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</si>
  <si>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</si>
  <si>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</si>
  <si>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</si>
  <si>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</si>
  <si>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</si>
  <si>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</si>
  <si>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</si>
  <si>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</si>
  <si>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</si>
  <si>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</si>
  <si>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</si>
  <si>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</si>
  <si>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</si>
  <si>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</si>
  <si>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</si>
  <si>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</si>
  <si>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</si>
  <si>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</si>
  <si>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</si>
  <si>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</si>
  <si>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</si>
  <si>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</si>
  <si>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</si>
  <si>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</si>
  <si>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</si>
  <si>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</si>
  <si>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</si>
  <si>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</si>
  <si>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</si>
  <si>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</si>
  <si>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</si>
  <si>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</si>
  <si>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</si>
  <si>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</si>
  <si>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</si>
  <si>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</si>
  <si>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</si>
  <si>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</si>
  <si>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</si>
  <si>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</si>
  <si>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</si>
  <si>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</si>
  <si>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</si>
  <si>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</si>
  <si>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</si>
  <si>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</si>
  <si>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</si>
  <si>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</si>
  <si>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</si>
  <si>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</si>
  <si>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</si>
  <si>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</si>
  <si>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</si>
  <si>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</si>
  <si>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</si>
  <si>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</si>
  <si>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</si>
  <si>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</si>
  <si>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</si>
  <si>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</si>
  <si>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</si>
  <si>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</si>
  <si>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</si>
  <si>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</si>
  <si>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</si>
  <si>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</si>
  <si>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</si>
  <si>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</si>
  <si>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</si>
  <si>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</si>
  <si>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</si>
  <si>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</si>
  <si>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</si>
  <si>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</si>
  <si>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</si>
  <si>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</si>
  <si>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</si>
  <si>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</si>
  <si>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</si>
  <si>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</si>
  <si>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</si>
  <si>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</si>
  <si>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</si>
  <si>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</si>
  <si>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</si>
  <si>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</si>
  <si>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</si>
  <si>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</si>
  <si>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</si>
  <si>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</si>
  <si>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</si>
  <si>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</si>
  <si>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</si>
  <si>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</si>
  <si>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</si>
  <si>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</si>
  <si>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</si>
  <si>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</si>
  <si>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</si>
  <si>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</si>
  <si>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</si>
  <si>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</si>
  <si>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</si>
  <si>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</si>
  <si>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</si>
  <si>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</si>
  <si>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</si>
  <si>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</si>
  <si>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</si>
  <si>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</si>
  <si>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</si>
  <si>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</si>
  <si>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</si>
  <si>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</si>
  <si>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</si>
  <si>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</si>
  <si>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</si>
  <si>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</si>
  <si>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</si>
  <si>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</si>
  <si>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</si>
  <si>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</si>
  <si>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</si>
  <si>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</si>
  <si>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</si>
  <si>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</si>
  <si>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</si>
  <si>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</si>
  <si>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</si>
  <si>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</si>
  <si>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</si>
  <si>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</si>
  <si>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</si>
  <si>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</si>
  <si>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</si>
  <si>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</si>
  <si>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</si>
  <si>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</si>
  <si>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</si>
  <si>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</si>
  <si>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</si>
  <si>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</si>
  <si>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</si>
  <si>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</si>
  <si>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</si>
  <si>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</si>
  <si>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</si>
  <si>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</si>
  <si>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</si>
  <si>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</si>
  <si>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</si>
  <si>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</si>
  <si>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</si>
  <si>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</si>
  <si>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</si>
  <si>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</si>
  <si>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</si>
  <si>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</si>
  <si>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</si>
  <si>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</si>
  <si>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</si>
  <si>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</si>
  <si>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</si>
  <si>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</si>
  <si>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</si>
  <si>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</si>
  <si>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</si>
  <si>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</si>
  <si>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</si>
  <si>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</si>
  <si>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</si>
  <si>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</si>
  <si>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</si>
  <si>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</si>
  <si>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</si>
  <si>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</si>
  <si>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</si>
  <si>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</si>
  <si>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</si>
  <si>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</si>
  <si>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</si>
  <si>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</si>
  <si>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</si>
  <si>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</si>
  <si>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</si>
  <si>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</si>
  <si>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</si>
  <si>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</si>
  <si>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</si>
  <si>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</si>
  <si>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</si>
  <si>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</si>
  <si>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</si>
  <si>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</si>
  <si>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</si>
  <si>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</si>
  <si>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</si>
  <si>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</si>
  <si>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</si>
  <si>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</si>
  <si>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</si>
  <si>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</si>
  <si>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</si>
  <si>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</si>
  <si>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</si>
  <si>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</si>
  <si>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</si>
  <si>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</si>
  <si>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</si>
  <si>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</si>
  <si>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</si>
  <si>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</si>
  <si>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</si>
  <si>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</si>
  <si>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</si>
  <si>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</si>
  <si>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</si>
  <si>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</si>
  <si>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</si>
  <si>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</si>
  <si>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</si>
  <si>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</si>
  <si>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</si>
  <si>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</si>
  <si>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</si>
  <si>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</si>
  <si>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</si>
  <si>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</si>
  <si>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</si>
  <si>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</si>
  <si>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</si>
  <si>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</si>
  <si>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</si>
  <si>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</si>
  <si>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</si>
  <si>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</si>
  <si>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</si>
  <si>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</si>
  <si>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</si>
  <si>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</si>
  <si>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</si>
  <si>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</si>
  <si>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</si>
  <si>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</si>
  <si>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</si>
  <si>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</si>
  <si>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</si>
  <si>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</si>
  <si>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</si>
  <si>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</si>
  <si>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</si>
  <si>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</si>
  <si>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</si>
  <si>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</si>
  <si>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</si>
  <si>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</si>
  <si>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</si>
  <si>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</si>
  <si>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</si>
  <si>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</si>
  <si>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</si>
  <si>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</si>
  <si>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</si>
  <si>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</si>
  <si>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</si>
  <si>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</si>
  <si>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</si>
  <si>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</si>
  <si>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</si>
  <si>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</si>
  <si>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</si>
  <si>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</si>
  <si>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</si>
  <si>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</si>
  <si>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</si>
  <si>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</si>
  <si>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</si>
  <si>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</si>
  <si>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</si>
  <si>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</si>
  <si>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</si>
  <si>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</si>
  <si>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</si>
  <si>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</si>
  <si>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</si>
  <si>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</si>
  <si>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</si>
  <si>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</si>
  <si>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</si>
  <si>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</si>
  <si>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</si>
  <si>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</si>
  <si>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</si>
  <si>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</si>
  <si>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</si>
  <si>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</si>
  <si>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</si>
  <si>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</si>
  <si>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</si>
  <si>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</si>
  <si>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</si>
  <si>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</si>
  <si>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</si>
  <si>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</si>
  <si>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</si>
  <si>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</si>
  <si>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</si>
  <si>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</si>
  <si>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</si>
  <si>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</si>
  <si>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</si>
  <si>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</si>
  <si>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</si>
  <si>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</si>
  <si>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</si>
  <si>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</si>
  <si>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</si>
  <si>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</si>
  <si>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</si>
  <si>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</si>
  <si>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</si>
  <si>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</si>
  <si>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</si>
  <si>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</si>
  <si>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</si>
  <si>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</si>
  <si>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</si>
  <si>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</si>
  <si>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</si>
  <si>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</si>
  <si>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</si>
  <si>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</si>
  <si>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</si>
  <si>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</si>
  <si>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</si>
  <si>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</si>
  <si>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</si>
  <si>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</si>
  <si>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</si>
  <si>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</si>
  <si>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</si>
  <si>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</si>
  <si>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</si>
  <si>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</si>
  <si>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</si>
  <si>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</si>
  <si>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</si>
  <si>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</si>
  <si>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</si>
  <si>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</si>
  <si>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</si>
  <si>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</si>
  <si>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</si>
  <si>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</si>
  <si>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</si>
  <si>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</si>
  <si>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</si>
  <si>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</si>
  <si>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</si>
  <si>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</si>
  <si>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</si>
  <si>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</si>
  <si>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</si>
  <si>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</si>
  <si>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</si>
  <si>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</si>
  <si>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</si>
  <si>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</si>
  <si>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</si>
  <si>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</si>
  <si>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</si>
  <si>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</si>
  <si>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</si>
  <si>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</si>
  <si>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</si>
  <si>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</si>
  <si>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</si>
  <si>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</si>
  <si>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</si>
  <si>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</si>
  <si>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</si>
  <si>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</si>
  <si>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</si>
  <si>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</si>
  <si>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</si>
  <si>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</si>
  <si>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</si>
  <si>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</si>
  <si>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</si>
  <si>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</si>
  <si>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</si>
  <si>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</si>
  <si>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</si>
  <si>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</si>
  <si>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</si>
  <si>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</si>
  <si>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</si>
  <si>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</si>
  <si>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</si>
  <si>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</si>
  <si>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</si>
  <si>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</si>
  <si>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</si>
  <si>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</si>
  <si>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</si>
  <si>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</si>
  <si>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</si>
  <si>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</si>
  <si>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</si>
  <si>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</si>
  <si>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</si>
  <si>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</si>
  <si>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</si>
  <si>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</si>
  <si>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</si>
  <si>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</si>
  <si>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</si>
  <si>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</si>
  <si>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</si>
  <si>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</si>
  <si>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</si>
  <si>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</si>
  <si>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</si>
  <si>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</si>
  <si>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</si>
  <si>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</si>
  <si>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</si>
  <si>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</si>
  <si>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</si>
  <si>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</si>
  <si>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</si>
  <si>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</si>
  <si>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</si>
  <si>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</si>
  <si>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</si>
  <si>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</si>
  <si>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</si>
  <si>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</si>
  <si>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</si>
  <si>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</si>
  <si>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</si>
  <si>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</si>
  <si>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</si>
  <si>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</si>
  <si>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</si>
  <si>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</si>
  <si>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</si>
  <si>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</si>
  <si>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</si>
  <si>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</si>
  <si>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</si>
  <si>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</si>
  <si>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</si>
  <si>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</si>
  <si>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</si>
  <si>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</si>
  <si>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</si>
  <si>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</si>
  <si>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</si>
  <si>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</si>
  <si>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</si>
  <si>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</si>
  <si>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</si>
  <si>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</si>
  <si>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</si>
  <si>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</si>
  <si>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</si>
  <si>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</si>
  <si>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</si>
  <si>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</si>
  <si>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</si>
  <si>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</si>
  <si>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</si>
  <si>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</si>
  <si>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</si>
  <si>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</si>
  <si>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</si>
  <si>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</si>
  <si>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</si>
  <si>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</si>
  <si>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</si>
  <si>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</si>
  <si>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</si>
  <si>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</si>
  <si>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</si>
  <si>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</si>
  <si>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</si>
  <si>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</si>
  <si>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</si>
  <si>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</si>
  <si>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</si>
  <si>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</si>
  <si>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</si>
  <si>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</si>
  <si>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</si>
  <si>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</si>
  <si>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</si>
  <si>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</si>
  <si>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</si>
  <si>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</si>
  <si>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</si>
  <si>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</si>
  <si>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</si>
  <si>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</si>
  <si>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</si>
  <si>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</si>
  <si>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</si>
  <si>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</si>
  <si>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</si>
  <si>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</si>
  <si>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</si>
  <si>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</si>
  <si>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</si>
  <si>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</si>
  <si>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</si>
  <si>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</si>
  <si>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</si>
  <si>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</si>
  <si>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</si>
  <si>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</si>
  <si>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</si>
  <si>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</si>
  <si>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</si>
  <si>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</si>
  <si>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</si>
  <si>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</si>
  <si>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</si>
  <si>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</si>
  <si>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</si>
  <si>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</si>
  <si>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</si>
  <si>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</si>
  <si>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</si>
  <si>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</si>
  <si>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</si>
  <si>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</si>
  <si>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</si>
  <si>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</si>
  <si>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</si>
  <si>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</si>
  <si>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</si>
  <si>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</si>
  <si>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</si>
  <si>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</si>
  <si>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</si>
  <si>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</si>
  <si>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</si>
  <si>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</si>
  <si>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</si>
  <si>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</si>
  <si>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</si>
  <si>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</si>
  <si>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</si>
  <si>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</si>
  <si>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</si>
  <si>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</si>
  <si>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</si>
  <si>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</si>
  <si>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</si>
  <si>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</si>
  <si>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</si>
  <si>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</si>
  <si>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</si>
  <si>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</si>
  <si>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</si>
  <si>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</si>
  <si>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</si>
  <si>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</si>
  <si>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</si>
  <si>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</si>
  <si>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</si>
  <si>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</si>
  <si>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</si>
  <si>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</si>
  <si>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</si>
  <si>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</si>
  <si>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</si>
  <si>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</si>
  <si>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</si>
  <si>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</si>
  <si>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</si>
  <si>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</si>
  <si>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</si>
  <si>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</si>
  <si>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</si>
  <si>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</si>
  <si>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</si>
  <si>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</si>
  <si>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</si>
  <si>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</si>
  <si>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</si>
  <si>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</si>
  <si>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</si>
  <si>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</si>
  <si>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</si>
  <si>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</si>
  <si>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</si>
  <si>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</si>
  <si>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</si>
  <si>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</si>
  <si>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</si>
  <si>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</si>
  <si>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</si>
  <si>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</si>
  <si>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</si>
  <si>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</si>
  <si>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</si>
  <si>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</si>
  <si>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</si>
  <si>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</si>
  <si>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</si>
  <si>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</si>
  <si>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</si>
  <si>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</si>
  <si>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</si>
  <si>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</si>
  <si>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</si>
  <si>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</si>
  <si>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</si>
  <si>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</si>
  <si>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</si>
  <si>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</si>
  <si>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</si>
  <si>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</si>
  <si>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</si>
  <si>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</si>
  <si>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</si>
  <si>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</si>
  <si>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</si>
  <si>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</si>
  <si>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</si>
  <si>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</si>
  <si>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</si>
  <si>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</si>
  <si>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</si>
  <si>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</si>
  <si>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</si>
  <si>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</si>
  <si>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</si>
  <si>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</si>
  <si>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</si>
  <si>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</si>
  <si>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</si>
  <si>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</si>
  <si>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</si>
  <si>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</si>
  <si>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</si>
  <si>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</si>
  <si>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</si>
  <si>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</si>
  <si>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</si>
  <si>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</si>
  <si>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</si>
  <si>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</si>
  <si>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</si>
  <si>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</si>
  <si>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</si>
  <si>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</si>
  <si>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</si>
  <si>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</si>
  <si>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</si>
  <si>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</si>
  <si>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</si>
  <si>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</si>
  <si>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</si>
  <si>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</si>
  <si>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</si>
  <si>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</si>
  <si>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</si>
  <si>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</si>
  <si>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</si>
  <si>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</si>
  <si>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</si>
  <si>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</si>
  <si>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</si>
  <si>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</si>
  <si>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</si>
  <si>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</si>
  <si>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</si>
  <si>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</si>
  <si>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</si>
  <si>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</si>
  <si>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</si>
  <si>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</si>
  <si>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</si>
  <si>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</si>
  <si>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</si>
  <si>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</si>
  <si>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</si>
  <si>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</si>
  <si>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</si>
  <si>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</si>
  <si>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</si>
  <si>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</si>
  <si>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</si>
  <si>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</si>
  <si>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</si>
  <si>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</si>
  <si>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</si>
  <si>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</si>
  <si>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</si>
  <si>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</si>
  <si>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</si>
  <si>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</si>
  <si>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</si>
  <si>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</si>
  <si>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</si>
  <si>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</si>
  <si>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</si>
  <si>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</si>
  <si>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</si>
  <si>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</si>
  <si>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</si>
  <si>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</si>
  <si>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</si>
  <si>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</si>
  <si>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</si>
  <si>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</si>
  <si>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</si>
  <si>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</si>
  <si>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</si>
  <si>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</si>
  <si>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</si>
  <si>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</si>
  <si>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</si>
  <si>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</si>
  <si>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</si>
  <si>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</si>
  <si>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</si>
  <si>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</si>
  <si>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</si>
  <si>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</si>
  <si>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</si>
  <si>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</si>
  <si>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</si>
  <si>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</si>
  <si>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</si>
  <si>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</si>
  <si>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</si>
  <si>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</si>
  <si>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</si>
  <si>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</si>
  <si>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</si>
  <si>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</si>
  <si>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</si>
  <si>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</si>
  <si>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</si>
  <si>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</si>
  <si>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</si>
  <si>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</si>
  <si>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</si>
  <si>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</si>
  <si>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</si>
  <si>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</si>
  <si>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</si>
  <si>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</si>
  <si>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</si>
  <si>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</si>
  <si>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</si>
  <si>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</si>
  <si>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</si>
  <si>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</si>
  <si>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</si>
  <si>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</si>
  <si>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</si>
  <si>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</si>
  <si>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</si>
  <si>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</si>
  <si>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</si>
  <si>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</si>
  <si>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</si>
  <si>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</si>
  <si>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</si>
  <si>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</si>
  <si>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</si>
  <si>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</si>
  <si>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</si>
  <si>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</si>
  <si>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</si>
  <si>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</si>
  <si>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</si>
  <si>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</si>
  <si>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</si>
  <si>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</si>
  <si>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</si>
  <si>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</si>
  <si>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</si>
  <si>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</si>
  <si>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</si>
  <si>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</si>
  <si>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</si>
  <si>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</si>
  <si>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</si>
  <si>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</si>
  <si>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</si>
  <si>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</si>
  <si>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</si>
  <si>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</si>
  <si>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</si>
  <si>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</si>
  <si>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</si>
  <si>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</si>
  <si>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</si>
  <si>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</si>
  <si>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</si>
  <si>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</si>
  <si>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</si>
  <si>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</si>
  <si>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</si>
  <si>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</si>
  <si>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</si>
  <si>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</si>
  <si>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</si>
  <si>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</si>
  <si>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</si>
  <si>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</si>
  <si>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</si>
  <si>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</si>
  <si>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</si>
  <si>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</si>
  <si>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</si>
  <si>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</si>
  <si>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</si>
  <si>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</si>
  <si>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</si>
  <si>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</si>
  <si>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</si>
  <si>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</si>
  <si>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</si>
  <si>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</si>
  <si>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</si>
  <si>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</si>
  <si>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</si>
  <si>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</si>
  <si>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</si>
  <si>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</si>
  <si>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</si>
  <si>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</si>
  <si>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</si>
  <si>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</si>
  <si>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</si>
  <si>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</si>
  <si>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</si>
  <si>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</si>
  <si>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</si>
  <si>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</si>
  <si>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</si>
  <si>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</si>
  <si>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</si>
  <si>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</si>
  <si>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</si>
  <si>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</si>
  <si>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</si>
  <si>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</si>
  <si>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</si>
  <si>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</si>
  <si>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</si>
  <si>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</si>
  <si>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</si>
  <si>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</si>
  <si>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</si>
  <si>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</si>
  <si>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</si>
  <si>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</si>
  <si>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</si>
  <si>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</si>
  <si>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</si>
  <si>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</si>
  <si>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</si>
  <si>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</si>
  <si>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</si>
  <si>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</si>
  <si>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</si>
  <si>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</si>
  <si>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</si>
  <si>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</si>
  <si>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</si>
  <si>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</si>
  <si>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</si>
  <si>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</si>
  <si>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</si>
  <si>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</si>
  <si>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</si>
  <si>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</si>
  <si>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</si>
  <si>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</si>
  <si>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</si>
  <si>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</si>
  <si>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</si>
  <si>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</si>
  <si>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</si>
  <si>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</si>
  <si>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</si>
  <si>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</si>
  <si>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</si>
  <si>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</si>
  <si>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</si>
  <si>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</si>
  <si>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</si>
  <si>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</si>
  <si>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</si>
  <si>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</si>
  <si>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</si>
  <si>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</si>
  <si>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</si>
  <si>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</si>
  <si>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</si>
  <si>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</si>
  <si>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</si>
  <si>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</si>
  <si>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</si>
  <si>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</si>
  <si>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</si>
  <si>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</si>
  <si>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</si>
  <si>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</si>
  <si>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</si>
  <si>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</si>
  <si>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</si>
  <si>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</si>
  <si>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</si>
  <si>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</si>
  <si>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</si>
  <si>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</si>
  <si>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</si>
  <si>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</si>
  <si>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</si>
  <si>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</si>
  <si>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</si>
  <si>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</si>
  <si>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</si>
  <si>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</si>
  <si>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</si>
  <si>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</si>
  <si>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</si>
  <si>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</si>
  <si>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</si>
  <si>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</si>
  <si>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</si>
  <si>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</si>
  <si>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</si>
  <si>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</si>
  <si>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</si>
  <si>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</si>
  <si>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</si>
  <si>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</si>
  <si>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</si>
  <si>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</si>
  <si>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</si>
  <si>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</si>
  <si>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</si>
  <si>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</si>
  <si>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</si>
  <si>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</si>
  <si>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</si>
  <si>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</si>
  <si>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</si>
  <si>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</si>
  <si>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</si>
  <si>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</si>
  <si>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</si>
  <si>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</si>
  <si>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</si>
  <si>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</si>
  <si>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</si>
  <si>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</si>
  <si>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</si>
  <si>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</si>
  <si>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</si>
  <si>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</si>
  <si>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</si>
  <si>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</si>
  <si>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</si>
  <si>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</si>
  <si>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</si>
  <si>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</si>
  <si>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</si>
  <si>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</si>
  <si>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</si>
  <si>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</si>
  <si>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</si>
  <si>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</si>
  <si>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</si>
  <si>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</si>
  <si>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</si>
  <si>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</si>
  <si>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</si>
  <si>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</si>
  <si>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</si>
  <si>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</si>
  <si>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</si>
  <si>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</si>
  <si>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</si>
  <si>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</si>
  <si>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</si>
  <si>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</si>
  <si>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</si>
  <si>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</si>
  <si>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</si>
  <si>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</si>
  <si>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</si>
  <si>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</si>
  <si>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</si>
  <si>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</si>
  <si>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</si>
  <si>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</si>
  <si>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</si>
  <si>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</si>
  <si>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</si>
  <si>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</si>
  <si>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</si>
  <si>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</si>
  <si>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</si>
  <si>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</si>
  <si>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</si>
  <si>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</si>
  <si>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</si>
  <si>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</si>
  <si>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</si>
  <si>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</si>
  <si>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</si>
  <si>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</si>
  <si>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</si>
  <si>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</si>
  <si>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</si>
  <si>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</si>
  <si>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</si>
  <si>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</si>
  <si>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</si>
  <si>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</si>
  <si>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</si>
  <si>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</si>
  <si>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</si>
  <si>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</si>
  <si>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</si>
  <si>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</si>
  <si>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</si>
  <si>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</si>
  <si>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</si>
  <si>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</si>
  <si>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</si>
  <si>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</si>
  <si>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</si>
  <si>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</si>
  <si>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</si>
  <si>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</si>
  <si>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</si>
  <si>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</si>
  <si>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</si>
  <si>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</si>
  <si>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</si>
  <si>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</si>
  <si>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</si>
  <si>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</si>
  <si>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</si>
  <si>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</si>
  <si>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</si>
  <si>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</si>
  <si>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</si>
  <si>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</si>
  <si>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</si>
  <si>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</si>
  <si>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</si>
  <si>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</si>
  <si>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</si>
  <si>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</si>
  <si>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</si>
  <si>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</si>
  <si>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</si>
  <si>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</si>
  <si>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</si>
  <si>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</si>
  <si>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</si>
  <si>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</si>
  <si>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</si>
  <si>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</si>
  <si>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</si>
  <si>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</si>
  <si>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</si>
  <si>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</si>
  <si>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</si>
  <si>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</si>
  <si>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</si>
  <si>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</si>
  <si>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</si>
  <si>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</si>
  <si>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</si>
  <si>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</si>
  <si>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</si>
  <si>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</si>
  <si>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</si>
  <si>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</si>
  <si>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</si>
  <si>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</si>
  <si>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</si>
  <si>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</si>
  <si>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</si>
  <si>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</si>
  <si>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</si>
  <si>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</si>
  <si>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</si>
  <si>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</si>
  <si>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</si>
  <si>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</si>
  <si>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</si>
  <si>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</si>
  <si>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</si>
  <si>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</si>
  <si>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</si>
  <si>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</si>
  <si>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</si>
  <si>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</si>
  <si>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</si>
  <si>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</si>
  <si>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</si>
  <si>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</si>
  <si>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</si>
  <si>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</si>
  <si>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</si>
  <si>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</si>
  <si>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</si>
  <si>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</si>
  <si>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</si>
  <si>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</si>
  <si>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</si>
  <si>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</si>
  <si>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</si>
  <si>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</si>
  <si>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</si>
  <si>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</si>
  <si>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</si>
  <si>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</si>
  <si>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</si>
  <si>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</si>
  <si>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</si>
  <si>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</si>
  <si>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</si>
  <si>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</si>
  <si>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</si>
  <si>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</si>
  <si>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</si>
  <si>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</si>
  <si>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</si>
  <si>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</si>
  <si>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</si>
  <si>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</si>
  <si>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</si>
  <si>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</si>
  <si>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</si>
  <si>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</si>
  <si>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</si>
  <si>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</si>
  <si>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</si>
  <si>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</si>
  <si>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</si>
  <si>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</si>
  <si>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</si>
  <si>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</si>
  <si>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</si>
  <si>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</si>
  <si>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</si>
  <si>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</si>
  <si>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</si>
  <si>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</si>
  <si>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</si>
  <si>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</si>
  <si>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</si>
  <si>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</si>
  <si>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</si>
  <si>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</si>
  <si>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</si>
  <si>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</si>
  <si>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</si>
  <si>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</si>
  <si>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</si>
  <si>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</si>
  <si>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</si>
  <si>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</si>
  <si>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</si>
  <si>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</si>
  <si>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</si>
  <si>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</si>
  <si>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</si>
  <si>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</si>
  <si>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</si>
  <si>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</si>
  <si>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</si>
  <si>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</si>
  <si>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</si>
  <si>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</si>
  <si>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</si>
  <si>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</si>
  <si>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</si>
  <si>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</si>
  <si>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</si>
  <si>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</si>
  <si>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</si>
  <si>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</si>
  <si>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</si>
  <si>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</si>
  <si>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</si>
  <si>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</si>
  <si>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</si>
  <si>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</si>
  <si>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</si>
  <si>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</si>
  <si>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</si>
  <si>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</si>
  <si>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</si>
  <si>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</si>
  <si>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</si>
  <si>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</si>
  <si>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</si>
  <si>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</si>
  <si>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</si>
  <si>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</si>
  <si>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</si>
  <si>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</si>
  <si>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</si>
  <si>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</si>
  <si>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</si>
  <si>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</si>
  <si>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</si>
  <si>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</si>
  <si>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</si>
  <si>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</si>
  <si>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</si>
  <si>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</si>
  <si>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</si>
  <si>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</si>
  <si>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</si>
  <si>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</si>
  <si>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</si>
  <si>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</si>
  <si>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</si>
  <si>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</si>
  <si>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</si>
  <si>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</si>
  <si>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</si>
  <si>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</si>
  <si>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</si>
  <si>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</si>
  <si>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</si>
  <si>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</si>
  <si>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</si>
  <si>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</si>
  <si>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</si>
  <si>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</si>
  <si>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</si>
  <si>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</si>
  <si>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</si>
  <si>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</si>
  <si>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</si>
  <si>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</si>
  <si>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</si>
  <si>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</si>
  <si>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</si>
  <si>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</si>
  <si>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</si>
  <si>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</si>
  <si>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</si>
  <si>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</si>
  <si>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</si>
  <si>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</si>
  <si>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</si>
  <si>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</si>
  <si>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</si>
  <si>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</si>
  <si>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</si>
  <si>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</si>
  <si>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</si>
  <si>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</si>
  <si>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</si>
  <si>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</si>
  <si>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</si>
  <si>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</si>
  <si>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</si>
  <si>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</si>
  <si>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</si>
  <si>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</si>
  <si>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</si>
  <si>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</si>
  <si>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</si>
  <si>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</si>
  <si>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</si>
  <si>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</si>
  <si>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</si>
  <si>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</si>
  <si>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</si>
  <si>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</si>
  <si>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</si>
  <si>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</si>
  <si>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</si>
  <si>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</si>
  <si>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</si>
  <si>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</si>
  <si>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</si>
  <si>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</si>
  <si>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</si>
  <si>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</si>
  <si>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</si>
  <si>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</si>
  <si>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</si>
  <si>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</si>
  <si>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</si>
  <si>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</si>
  <si>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</si>
  <si>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</si>
  <si>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</si>
  <si>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</si>
  <si>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</si>
  <si>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</si>
  <si>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</si>
  <si>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</si>
  <si>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</si>
  <si>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</si>
  <si>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</si>
  <si>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</si>
  <si>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</si>
  <si>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</si>
  <si>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</si>
  <si>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</si>
  <si>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</si>
  <si>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</si>
  <si>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</si>
  <si>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</si>
  <si>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</si>
  <si>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</si>
  <si>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</si>
  <si>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</si>
  <si>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</si>
  <si>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</si>
  <si>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</si>
  <si>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</si>
  <si>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</si>
  <si>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</si>
  <si>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</si>
  <si>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</si>
  <si>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</si>
  <si>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</si>
  <si>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</si>
  <si>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</si>
  <si>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</si>
  <si>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</si>
  <si>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</si>
  <si>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</si>
  <si>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</si>
  <si>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</si>
  <si>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</si>
  <si>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</si>
  <si>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</si>
  <si>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</si>
  <si>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</si>
  <si>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</si>
  <si>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</si>
  <si>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</si>
  <si>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</si>
  <si>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</si>
  <si>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</si>
  <si>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</si>
  <si>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</si>
  <si>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</si>
  <si>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</si>
  <si>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</si>
  <si>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</si>
  <si>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</si>
  <si>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</si>
  <si>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</si>
  <si>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</si>
  <si>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</si>
  <si>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</si>
  <si>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</si>
  <si>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</si>
  <si>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</si>
  <si>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</si>
  <si>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</si>
  <si>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</si>
  <si>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</si>
  <si>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</si>
  <si>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</si>
  <si>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</si>
  <si>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</si>
  <si>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</si>
  <si>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</si>
  <si>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</si>
  <si>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</si>
  <si>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</si>
  <si>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</si>
  <si>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</si>
  <si>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</si>
  <si>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</si>
  <si>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</si>
  <si>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</si>
  <si>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</si>
  <si>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</si>
  <si>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</si>
  <si>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</si>
  <si>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</si>
  <si>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</si>
  <si>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</si>
  <si>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</si>
  <si>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</si>
  <si>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</si>
  <si>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</si>
  <si>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</si>
  <si>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</si>
  <si>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</si>
  <si>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</si>
  <si>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</si>
  <si>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</si>
  <si>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</si>
  <si>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</si>
  <si>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</si>
  <si>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</si>
  <si>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</si>
  <si>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</si>
  <si>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</si>
  <si>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</si>
  <si>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</si>
  <si>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</si>
  <si>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</si>
  <si>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</si>
  <si>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</si>
  <si>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</si>
  <si>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</si>
  <si>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</si>
  <si>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</si>
  <si>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</si>
  <si>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</si>
  <si>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</si>
  <si>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</si>
  <si>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</si>
  <si>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</si>
  <si>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</si>
  <si>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</si>
  <si>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</si>
  <si>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</si>
  <si>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</si>
  <si>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</si>
  <si>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</si>
  <si>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</si>
  <si>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</si>
  <si>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</si>
  <si>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</si>
  <si>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</si>
  <si>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</si>
  <si>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</si>
  <si>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</si>
  <si>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</si>
  <si>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</si>
  <si>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</si>
  <si>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</si>
  <si>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</si>
  <si>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</si>
  <si>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</si>
  <si>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</si>
  <si>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</si>
  <si>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</si>
  <si>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</si>
  <si>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</si>
  <si>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</si>
  <si>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</si>
  <si>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</si>
  <si>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</si>
  <si>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</si>
  <si>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</si>
  <si>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</si>
  <si>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</si>
  <si>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</si>
  <si>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</si>
  <si>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</si>
  <si>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</si>
  <si>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</si>
  <si>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</si>
  <si>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</si>
  <si>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</si>
  <si>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</si>
  <si>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</si>
  <si>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</si>
  <si>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</si>
  <si>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</si>
  <si>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</si>
  <si>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</si>
  <si>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</si>
  <si>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</si>
  <si>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</si>
  <si>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</si>
  <si>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</si>
  <si>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</si>
  <si>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</si>
  <si>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</si>
  <si>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</si>
  <si>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</si>
  <si>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</si>
  <si>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</si>
  <si>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</si>
  <si>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</si>
  <si>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</si>
  <si>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</si>
  <si>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</si>
  <si>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</si>
  <si>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</si>
  <si>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</si>
  <si>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</si>
  <si>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</si>
  <si>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</si>
  <si>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</si>
  <si>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</si>
  <si>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</si>
  <si>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</si>
  <si>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</si>
  <si>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</si>
  <si>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</si>
  <si>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</si>
  <si>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</si>
  <si>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</si>
  <si>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</si>
  <si>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</si>
  <si>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</si>
  <si>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</si>
  <si>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</si>
  <si>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</si>
  <si>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</si>
  <si>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</si>
  <si>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</si>
  <si>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</si>
  <si>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</si>
  <si>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</si>
  <si>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</si>
  <si>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</si>
  <si>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</si>
  <si>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</si>
  <si>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</si>
  <si>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</si>
  <si>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</si>
  <si>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</si>
  <si>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</si>
  <si>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</si>
  <si>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</si>
  <si>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</si>
  <si>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</si>
  <si>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</si>
  <si>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</si>
  <si>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</si>
  <si>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</si>
  <si>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</si>
  <si>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</si>
  <si>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</si>
  <si>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</si>
  <si>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</si>
  <si>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</si>
  <si>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</si>
  <si>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</si>
  <si>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</si>
  <si>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</si>
  <si>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</si>
  <si>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</si>
  <si>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</si>
  <si>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</si>
  <si>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</si>
  <si>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</si>
  <si>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</si>
  <si>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</si>
  <si>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</si>
  <si>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</si>
  <si>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</si>
  <si>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</si>
  <si>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</si>
  <si>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</si>
  <si>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</si>
  <si>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</si>
  <si>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</si>
  <si>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</si>
  <si>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</si>
  <si>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</si>
  <si>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</si>
  <si>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</si>
  <si>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</si>
  <si>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</si>
  <si>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</si>
  <si>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</si>
  <si>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</si>
  <si>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</si>
  <si>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</si>
  <si>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</si>
  <si>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</si>
  <si>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</si>
  <si>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</si>
  <si>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</si>
  <si>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</si>
  <si>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</si>
  <si>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</si>
  <si>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</si>
  <si>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</si>
  <si>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</si>
  <si>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</si>
  <si>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</si>
  <si>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</si>
  <si>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</si>
  <si>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</si>
  <si>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</si>
  <si>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</si>
  <si>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</si>
  <si>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</si>
  <si>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</si>
  <si>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</si>
  <si>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</si>
  <si>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</si>
  <si>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</si>
  <si>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</si>
  <si>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</si>
  <si>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</si>
  <si>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</si>
  <si>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</si>
  <si>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</si>
  <si>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</si>
  <si>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</si>
  <si>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</si>
  <si>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</si>
  <si>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</si>
  <si>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</si>
  <si>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</si>
  <si>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</si>
  <si>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</si>
  <si>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</si>
  <si>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</si>
  <si>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</si>
  <si>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</si>
  <si>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</si>
  <si>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</si>
  <si>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</si>
  <si>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</si>
  <si>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</si>
  <si>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</si>
  <si>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</si>
  <si>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</si>
  <si>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</si>
  <si>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</si>
  <si>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</si>
  <si>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</si>
  <si>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</si>
  <si>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</si>
  <si>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</si>
  <si>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</si>
  <si>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</si>
  <si>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</si>
  <si>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</si>
  <si>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</si>
  <si>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</si>
  <si>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</si>
  <si>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</si>
  <si>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</si>
  <si>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</si>
  <si>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</si>
  <si>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</si>
  <si>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</si>
  <si>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</si>
  <si>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</si>
  <si>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</si>
  <si>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</si>
  <si>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</si>
  <si>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</si>
  <si>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</si>
  <si>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</si>
  <si>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</si>
  <si>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</si>
  <si>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</si>
  <si>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</si>
  <si>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</si>
  <si>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</si>
  <si>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</si>
  <si>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</si>
  <si>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</si>
  <si>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</si>
  <si>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</si>
  <si>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</si>
  <si>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</si>
  <si>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</si>
  <si>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</si>
  <si>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</si>
  <si>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</si>
  <si>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</si>
  <si>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</si>
  <si>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</si>
  <si>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</si>
  <si>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</si>
  <si>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</si>
  <si>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</si>
  <si>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</si>
  <si>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</si>
  <si>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</si>
  <si>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</si>
  <si>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</si>
  <si>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</si>
  <si>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</si>
  <si>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</si>
  <si>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</si>
  <si>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</si>
  <si>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</si>
  <si>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</si>
  <si>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</si>
  <si>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</si>
  <si>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</si>
  <si>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</si>
  <si>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</si>
  <si>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</si>
  <si>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</si>
  <si>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</si>
  <si>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</si>
  <si>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</si>
  <si>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</si>
  <si>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</si>
  <si>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</si>
  <si>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</si>
  <si>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</si>
  <si>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</si>
  <si>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</si>
  <si>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</si>
  <si>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</si>
  <si>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</si>
  <si>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</si>
  <si>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</si>
  <si>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</si>
  <si>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</si>
  <si>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</si>
  <si>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</si>
  <si>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</si>
  <si>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</si>
  <si>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</si>
  <si>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</si>
  <si>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</si>
  <si>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</si>
  <si>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</si>
  <si>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</si>
  <si>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</si>
  <si>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</si>
  <si>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</si>
  <si>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</si>
  <si>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</si>
  <si>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</si>
  <si>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</si>
  <si>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</si>
  <si>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</si>
  <si>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</si>
  <si>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</si>
  <si>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</si>
  <si>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</si>
  <si>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</si>
  <si>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</si>
  <si>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</si>
  <si>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</si>
  <si>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</si>
  <si>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</si>
  <si>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</si>
  <si>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</si>
  <si>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</si>
  <si>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</si>
  <si>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</si>
  <si>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</si>
  <si>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</si>
  <si>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</si>
  <si>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</si>
  <si>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</si>
  <si>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</si>
  <si>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</si>
  <si>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</si>
  <si>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</si>
  <si>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</si>
  <si>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</si>
  <si>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</si>
  <si>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</si>
  <si>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</si>
  <si>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</si>
  <si>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</si>
  <si>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</si>
  <si>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</si>
  <si>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</si>
  <si>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</si>
  <si>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</si>
  <si>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</si>
  <si>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</si>
  <si>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</si>
  <si>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</si>
  <si>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</si>
  <si>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</si>
  <si>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</si>
  <si>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</si>
  <si>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</si>
  <si>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</si>
  <si>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</si>
  <si>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</si>
  <si>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</si>
  <si>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</si>
  <si>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</si>
  <si>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</si>
  <si>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</si>
  <si>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</si>
  <si>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</si>
  <si>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</si>
  <si>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</si>
  <si>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</si>
  <si>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</si>
  <si>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</si>
  <si>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</si>
  <si>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</si>
  <si>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</si>
  <si>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</si>
  <si>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</si>
  <si>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</si>
  <si>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</si>
  <si>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</si>
  <si>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</si>
  <si>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</si>
  <si>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</si>
  <si>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</si>
  <si>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</si>
  <si>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</si>
  <si>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</si>
  <si>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</si>
  <si>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</si>
  <si>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</si>
  <si>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</si>
  <si>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</si>
  <si>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</si>
  <si>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</si>
  <si>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</si>
  <si>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</si>
  <si>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</si>
  <si>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</si>
  <si>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</si>
  <si>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</si>
  <si>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</si>
  <si>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</si>
  <si>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</si>
  <si>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</si>
  <si>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</si>
  <si>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</si>
  <si>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</si>
  <si>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</si>
  <si>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</si>
  <si>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</si>
  <si>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</si>
  <si>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</si>
  <si>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</si>
  <si>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</si>
  <si>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</si>
  <si>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</si>
  <si>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</si>
  <si>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</si>
  <si>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</si>
  <si>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</si>
  <si>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</si>
  <si>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</si>
  <si>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</si>
  <si>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</si>
  <si>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</si>
  <si>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</si>
  <si>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</si>
  <si>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</si>
  <si>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</si>
  <si>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</si>
  <si>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</si>
  <si>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</si>
  <si>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</si>
  <si>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</si>
  <si>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</si>
  <si>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</si>
  <si>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</si>
  <si>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</si>
  <si>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</si>
  <si>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</si>
  <si>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</si>
  <si>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</si>
  <si>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</si>
  <si>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</si>
  <si>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</si>
  <si>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</si>
  <si>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</si>
  <si>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</si>
  <si>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</si>
  <si>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</si>
  <si>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</si>
  <si>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</si>
  <si>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</si>
  <si>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</si>
  <si>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</si>
  <si>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</si>
  <si>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</si>
  <si>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</si>
  <si>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</si>
  <si>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</si>
  <si>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</si>
  <si>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</si>
  <si>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</si>
  <si>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</si>
  <si>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</si>
  <si>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</si>
  <si>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</si>
  <si>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</si>
  <si>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</si>
  <si>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</si>
  <si>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</si>
  <si>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</si>
  <si>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</si>
  <si>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</si>
  <si>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</si>
  <si>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</si>
  <si>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</si>
  <si>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</si>
  <si>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</si>
  <si>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</si>
  <si>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</si>
  <si>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</si>
  <si>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</si>
  <si>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</si>
  <si>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</si>
  <si>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</si>
  <si>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</si>
  <si>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</si>
  <si>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</si>
  <si>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</si>
  <si>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</si>
  <si>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</si>
  <si>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</si>
  <si>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</si>
  <si>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</si>
  <si>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</si>
  <si>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</si>
  <si>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</si>
  <si>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</si>
  <si>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</si>
  <si>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</si>
  <si>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</si>
  <si>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</si>
  <si>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</si>
  <si>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</si>
  <si>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</si>
  <si>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</si>
  <si>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</si>
  <si>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</si>
  <si>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</si>
  <si>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</si>
  <si>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</si>
  <si>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</si>
  <si>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</si>
  <si>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</si>
  <si>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</si>
  <si>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</si>
  <si>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</si>
  <si>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</si>
  <si>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</si>
  <si>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</si>
  <si>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</si>
  <si>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</si>
  <si>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</si>
  <si>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</si>
  <si>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</si>
  <si>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</si>
  <si>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</si>
  <si>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</si>
  <si>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</si>
  <si>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</si>
  <si>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</si>
  <si>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</si>
  <si>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</si>
  <si>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</si>
  <si>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</si>
  <si>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</si>
  <si>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</si>
  <si>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</si>
  <si>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</si>
  <si>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</si>
  <si>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</si>
  <si>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</si>
  <si>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</si>
  <si>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</si>
  <si>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</si>
  <si>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</si>
  <si>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</si>
  <si>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</si>
  <si>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</si>
  <si>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</si>
  <si>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</si>
  <si>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</si>
  <si>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</si>
  <si>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</si>
  <si>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</si>
  <si>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</si>
  <si>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</si>
  <si>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</si>
  <si>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</si>
  <si>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</si>
  <si>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</si>
  <si>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</si>
  <si>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</si>
  <si>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</si>
  <si>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</si>
  <si>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</si>
  <si>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</si>
  <si>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</si>
  <si>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</si>
  <si>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</si>
  <si>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</si>
  <si>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</si>
  <si>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</si>
  <si>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</si>
  <si>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</si>
  <si>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</si>
  <si>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</si>
  <si>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</si>
  <si>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</si>
  <si>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</si>
  <si>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</si>
  <si>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</si>
  <si>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</si>
  <si>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</si>
  <si>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</si>
  <si>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</si>
  <si>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</si>
  <si>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</si>
  <si>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</si>
  <si>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</si>
  <si>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</si>
  <si>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</si>
  <si>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</si>
  <si>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</si>
  <si>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</si>
  <si>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</si>
  <si>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</si>
  <si>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</si>
  <si>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</si>
  <si>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</si>
  <si>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</si>
  <si>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</si>
  <si>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</si>
  <si>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</si>
  <si>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</si>
  <si>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</si>
  <si>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</si>
  <si>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</si>
  <si>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</si>
  <si>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</si>
  <si>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</si>
  <si>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</si>
  <si>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</si>
  <si>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</si>
  <si>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</si>
  <si>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</si>
  <si>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</si>
  <si>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</si>
  <si>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</si>
  <si>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</si>
  <si>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</si>
  <si>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</si>
  <si>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</si>
  <si>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</si>
  <si>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</si>
  <si>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</si>
  <si>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</si>
  <si>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</si>
  <si>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</si>
  <si>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</si>
  <si>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</si>
  <si>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</si>
  <si>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</si>
  <si>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</si>
  <si>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</si>
  <si>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</si>
  <si>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</si>
  <si>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</si>
  <si>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</si>
  <si>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</si>
  <si>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</si>
  <si>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</si>
  <si>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</si>
  <si>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</si>
  <si>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</si>
  <si>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</si>
  <si>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</si>
  <si>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</si>
  <si>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</si>
  <si>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</si>
  <si>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</si>
  <si>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</si>
  <si>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</si>
  <si>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</si>
  <si>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</si>
  <si>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</si>
  <si>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</si>
  <si>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</si>
  <si>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</si>
  <si>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</si>
  <si>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</si>
  <si>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</si>
  <si>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</si>
  <si>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</si>
  <si>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</si>
  <si>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</si>
  <si>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</si>
  <si>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</si>
  <si>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</si>
  <si>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</si>
  <si>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</si>
  <si>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</si>
  <si>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</si>
  <si>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</si>
  <si>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</si>
  <si>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</si>
  <si>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</si>
  <si>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</si>
  <si>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</si>
  <si>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</si>
  <si>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</si>
  <si>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</si>
  <si>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</si>
  <si>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</si>
  <si>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</si>
  <si>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</si>
  <si>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</si>
  <si>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</si>
  <si>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</si>
  <si>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</si>
  <si>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</si>
  <si>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</si>
  <si>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</si>
  <si>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</si>
  <si>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</si>
  <si>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</si>
  <si>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</si>
  <si>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</si>
  <si>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</si>
  <si>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</si>
  <si>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</si>
  <si>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</si>
  <si>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</si>
  <si>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</si>
  <si>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</si>
  <si>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</si>
  <si>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</si>
  <si>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</si>
  <si>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</si>
  <si>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</si>
  <si>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</si>
  <si>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</si>
  <si>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</si>
  <si>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</si>
  <si>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</si>
  <si>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</si>
  <si>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</si>
  <si>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</si>
  <si>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</si>
  <si>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</si>
  <si>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</si>
  <si>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</si>
  <si>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</si>
  <si>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</si>
  <si>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</si>
  <si>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</si>
  <si>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</si>
  <si>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</si>
  <si>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</si>
  <si>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</si>
  <si>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</si>
  <si>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</si>
  <si>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</si>
  <si>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</si>
  <si>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</si>
  <si>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</si>
  <si>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</si>
  <si>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</si>
  <si>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</si>
  <si>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</si>
  <si>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</si>
  <si>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</si>
  <si>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</si>
  <si>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</si>
  <si>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</si>
  <si>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</si>
  <si>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</si>
  <si>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</si>
  <si>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</si>
  <si>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</si>
  <si>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</si>
  <si>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</si>
  <si>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</si>
  <si>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</si>
  <si>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</si>
  <si>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</si>
  <si>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</si>
  <si>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</si>
  <si>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</si>
  <si>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</si>
  <si>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</si>
  <si>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</si>
  <si>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</si>
  <si>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</si>
  <si>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</si>
  <si>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</si>
  <si>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</si>
  <si>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</si>
  <si>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</si>
  <si>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</si>
  <si>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</si>
  <si>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</si>
  <si>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</si>
  <si>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</si>
  <si>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</si>
  <si>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</si>
  <si>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</si>
  <si>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</si>
  <si>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</si>
  <si>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</si>
  <si>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</si>
  <si>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</si>
  <si>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</si>
  <si>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</si>
  <si>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</si>
  <si>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</si>
  <si>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</si>
  <si>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</si>
  <si>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</si>
  <si>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</si>
  <si>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</si>
  <si>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</si>
  <si>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</si>
  <si>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</si>
  <si>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</si>
  <si>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</si>
  <si>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</si>
  <si>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</si>
  <si>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</si>
  <si>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</si>
  <si>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</si>
  <si>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</si>
  <si>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</si>
  <si>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</si>
  <si>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</si>
  <si>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</si>
  <si>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</si>
  <si>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</si>
  <si>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</si>
  <si>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</si>
  <si>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</si>
  <si>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</si>
  <si>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</si>
  <si>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</si>
  <si>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</si>
  <si>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</si>
  <si>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</si>
  <si>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</si>
  <si>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</si>
  <si>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</si>
  <si>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</si>
  <si>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</si>
  <si>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</si>
  <si>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</si>
  <si>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</si>
  <si>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</si>
  <si>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</si>
  <si>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</si>
  <si>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</si>
  <si>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</si>
  <si>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</si>
  <si>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</si>
  <si>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</si>
  <si>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</si>
  <si>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</si>
  <si>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</si>
  <si>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</si>
  <si>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</si>
  <si>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</si>
  <si>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</si>
  <si>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</si>
  <si>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</si>
  <si>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</si>
  <si>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</si>
  <si>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</si>
  <si>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</si>
  <si>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</si>
  <si>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</si>
  <si>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</si>
  <si>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</si>
  <si>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</si>
  <si>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</si>
  <si>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</si>
  <si>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</si>
  <si>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</si>
  <si>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</si>
  <si>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</si>
  <si>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</si>
  <si>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</si>
  <si>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</si>
  <si>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</si>
  <si>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</si>
  <si>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</si>
  <si>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</si>
  <si>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</si>
  <si>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</si>
  <si>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</si>
  <si>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</si>
  <si>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</si>
  <si>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</si>
  <si>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</si>
  <si>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</si>
  <si>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</si>
  <si>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</si>
  <si>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</si>
  <si>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</si>
  <si>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</si>
  <si>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</si>
  <si>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</si>
  <si>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</si>
  <si>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</si>
  <si>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</si>
  <si>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</si>
  <si>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</si>
  <si>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</si>
  <si>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</si>
  <si>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</si>
  <si>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</si>
  <si>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</si>
  <si>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</si>
  <si>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</si>
  <si>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</si>
  <si>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</si>
  <si>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</si>
  <si>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</si>
  <si>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</si>
  <si>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</si>
  <si>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</si>
  <si>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</si>
  <si>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</si>
  <si>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</si>
  <si>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</si>
  <si>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</si>
  <si>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</si>
  <si>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</si>
  <si>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</si>
  <si>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</si>
  <si>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</si>
  <si>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</si>
  <si>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</si>
  <si>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</si>
  <si>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</si>
  <si>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</si>
  <si>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</si>
  <si>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</si>
  <si>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</si>
  <si>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</si>
  <si>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</si>
  <si>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</si>
  <si>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</si>
  <si>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</si>
  <si>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</si>
  <si>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</si>
  <si>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</si>
  <si>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</si>
  <si>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</si>
  <si>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</si>
  <si>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</si>
  <si>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</si>
  <si>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</si>
  <si>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</si>
  <si>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</si>
  <si>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</si>
  <si>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</si>
  <si>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</si>
  <si>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</si>
  <si>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</si>
  <si>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</si>
  <si>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</si>
  <si>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</si>
  <si>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</si>
  <si>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</si>
  <si>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</si>
  <si>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</si>
  <si>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</si>
  <si>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</si>
  <si>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</si>
  <si>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</si>
  <si>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</si>
  <si>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</si>
  <si>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</si>
  <si>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</si>
  <si>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</si>
  <si>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</si>
  <si>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</si>
  <si>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</si>
  <si>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</si>
  <si>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</si>
  <si>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</si>
  <si>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</si>
  <si>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</si>
  <si>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</si>
  <si>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</si>
  <si>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</si>
  <si>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</si>
  <si>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</si>
  <si>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</si>
  <si>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</si>
  <si>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</si>
  <si>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</si>
  <si>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</si>
  <si>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</si>
  <si>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</si>
  <si>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</si>
  <si>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</si>
  <si>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</si>
  <si>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</si>
  <si>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</si>
  <si>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</si>
  <si>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</si>
  <si>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</si>
  <si>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</si>
  <si>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</si>
  <si>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</si>
  <si>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</si>
  <si>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</si>
  <si>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</si>
  <si>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</si>
  <si>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</si>
  <si>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</si>
  <si>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</si>
  <si>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</si>
  <si>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</si>
  <si>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</si>
  <si>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</si>
  <si>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</si>
  <si>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</si>
  <si>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</si>
  <si>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</si>
  <si>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</si>
  <si>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</si>
  <si>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</si>
  <si>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</si>
  <si>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</si>
  <si>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</si>
  <si>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</si>
  <si>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</si>
  <si>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</si>
  <si>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</si>
  <si>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</si>
  <si>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</si>
  <si>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</si>
  <si>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</si>
  <si>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</si>
  <si>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</si>
  <si>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</si>
  <si>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</si>
  <si>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</si>
  <si>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</si>
  <si>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</si>
  <si>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</si>
  <si>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</si>
  <si>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</si>
  <si>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</si>
  <si>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</si>
  <si>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</si>
  <si>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</si>
  <si>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</si>
  <si>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</si>
  <si>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</si>
  <si>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</si>
  <si>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</si>
  <si>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</si>
  <si>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</si>
  <si>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</si>
  <si>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</si>
  <si>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</si>
  <si>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</si>
  <si>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</si>
  <si>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</si>
  <si>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</si>
  <si>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</si>
  <si>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</si>
  <si>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</si>
  <si>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</si>
  <si>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</si>
  <si>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</si>
  <si>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</si>
  <si>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</si>
  <si>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</si>
  <si>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</si>
  <si>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</si>
  <si>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</si>
  <si>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</si>
  <si>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</si>
  <si>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</si>
  <si>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</si>
  <si>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</si>
  <si>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</si>
  <si>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</si>
  <si>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</si>
  <si>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</si>
  <si>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</si>
  <si>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</si>
  <si>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</si>
  <si>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</si>
  <si>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</si>
  <si>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</si>
  <si>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</si>
  <si>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</si>
  <si>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</si>
  <si>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</si>
  <si>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</si>
  <si>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</si>
  <si>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</si>
  <si>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</si>
  <si>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</si>
  <si>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</si>
  <si>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</si>
  <si>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</si>
  <si>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</si>
  <si>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</si>
  <si>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</si>
  <si>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</si>
  <si>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</si>
  <si>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</si>
  <si>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</si>
  <si>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</si>
  <si>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</si>
  <si>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</si>
  <si>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</si>
  <si>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</si>
  <si>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</si>
  <si>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</si>
  <si>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</si>
  <si>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</si>
  <si>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</si>
  <si>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</si>
  <si>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</si>
  <si>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</si>
  <si>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</si>
  <si>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</si>
  <si>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</si>
  <si>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</si>
  <si>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</si>
  <si>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</si>
  <si>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</si>
  <si>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</si>
  <si>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</si>
  <si>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</si>
  <si>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</si>
  <si>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</si>
  <si>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</si>
  <si>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</si>
  <si>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</si>
  <si>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</si>
  <si>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</si>
  <si>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</si>
  <si>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</si>
  <si>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</si>
  <si>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</si>
  <si>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</si>
  <si>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</si>
  <si>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</si>
  <si>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</si>
  <si>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</si>
  <si>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</si>
  <si>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</si>
  <si>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</si>
  <si>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</si>
  <si>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</si>
  <si>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</si>
  <si>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</si>
  <si>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</si>
  <si>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</si>
  <si>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</si>
  <si>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</si>
  <si>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</si>
  <si>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</si>
  <si>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</si>
  <si>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</si>
  <si>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</si>
  <si>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</si>
  <si>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</si>
  <si>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</si>
  <si>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</si>
  <si>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</si>
  <si>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</si>
  <si>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</si>
  <si>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</si>
  <si>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</si>
  <si>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</si>
  <si>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</si>
  <si>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</si>
  <si>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</si>
  <si>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</si>
  <si>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</si>
  <si>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</si>
  <si>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</si>
  <si>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</si>
  <si>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</si>
  <si>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</si>
  <si>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</si>
  <si>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</si>
  <si>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</si>
  <si>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</si>
  <si>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</si>
  <si>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</si>
  <si>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</si>
  <si>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</si>
  <si>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</si>
  <si>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</si>
  <si>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</si>
  <si>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</si>
  <si>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</si>
  <si>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</si>
  <si>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</si>
  <si>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</si>
  <si>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</si>
  <si>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</si>
  <si>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</si>
  <si>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</si>
  <si>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</si>
  <si>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</si>
  <si>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</si>
  <si>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</si>
  <si>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</si>
  <si>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</si>
  <si>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</si>
  <si>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</si>
  <si>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</si>
  <si>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</si>
  <si>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</si>
  <si>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</si>
  <si>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</si>
  <si>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</si>
  <si>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</si>
  <si>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</si>
  <si>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</si>
  <si>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</si>
  <si>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</si>
  <si>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</si>
  <si>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</si>
  <si>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</si>
  <si>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</si>
  <si>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</si>
  <si>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</si>
  <si>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</si>
  <si>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</si>
  <si>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</si>
  <si>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</si>
  <si>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</si>
  <si>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</si>
  <si>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</si>
  <si>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</si>
  <si>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</si>
  <si>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</si>
  <si>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</si>
  <si>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</si>
  <si>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</si>
  <si>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</si>
  <si>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</si>
  <si>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</si>
  <si>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</si>
  <si>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</si>
  <si>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</si>
  <si>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</si>
  <si>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</si>
  <si>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</si>
  <si>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</si>
  <si>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</si>
  <si>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</si>
  <si>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</si>
  <si>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</si>
  <si>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</si>
  <si>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</si>
  <si>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</si>
  <si>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</si>
  <si>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</si>
  <si>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</si>
  <si>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</si>
  <si>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</si>
  <si>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</si>
  <si>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</si>
  <si>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</si>
  <si>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</si>
  <si>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</si>
  <si>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</si>
  <si>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</si>
  <si>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</si>
  <si>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</si>
  <si>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</si>
  <si>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</si>
  <si>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</si>
  <si>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</si>
  <si>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</si>
  <si>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</si>
  <si>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</si>
  <si>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</si>
  <si>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</si>
  <si>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</si>
  <si>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</si>
  <si>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</si>
  <si>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</si>
  <si>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</si>
  <si>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</si>
  <si>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</si>
  <si>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</si>
  <si>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</si>
  <si>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</si>
  <si>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</si>
  <si>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</si>
  <si>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</si>
  <si>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</si>
  <si>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</si>
  <si>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</si>
  <si>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</si>
  <si>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</si>
  <si>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</si>
  <si>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</si>
  <si>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</si>
  <si>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</si>
  <si>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</si>
  <si>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</si>
  <si>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</si>
  <si>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</si>
  <si>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</si>
  <si>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</si>
  <si>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</si>
  <si>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</si>
  <si>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</si>
  <si>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</si>
  <si>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</si>
  <si>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</si>
  <si>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</si>
  <si>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</si>
  <si>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</si>
  <si>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</si>
  <si>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</si>
  <si>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</si>
  <si>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</si>
  <si>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</si>
  <si>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</si>
  <si>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</si>
  <si>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</si>
  <si>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</si>
  <si>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</si>
  <si>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</si>
  <si>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</si>
  <si>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</si>
  <si>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</si>
  <si>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</si>
  <si>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</si>
  <si>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</si>
  <si>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</si>
  <si>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</si>
  <si>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</si>
  <si>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</si>
  <si>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</si>
  <si>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</si>
  <si>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</si>
  <si>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</si>
  <si>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</si>
  <si>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</si>
  <si>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</si>
  <si>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</si>
  <si>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</si>
  <si>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</si>
  <si>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</si>
  <si>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</si>
  <si>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</si>
  <si>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</si>
  <si>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</si>
  <si>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</si>
  <si>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</si>
  <si>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</si>
  <si>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</si>
  <si>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</si>
  <si>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</si>
  <si>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</si>
  <si>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</si>
  <si>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</si>
  <si>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</si>
  <si>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</si>
  <si>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</si>
  <si>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</si>
  <si>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</si>
  <si>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</si>
  <si>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</si>
  <si>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</si>
  <si>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</si>
  <si>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</si>
  <si>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</si>
  <si>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</si>
  <si>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</si>
  <si>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</si>
  <si>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</si>
  <si>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</si>
  <si>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</si>
  <si>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</si>
  <si>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</si>
  <si>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</si>
  <si>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</si>
  <si>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</si>
  <si>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</si>
  <si>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</si>
  <si>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</si>
  <si>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</si>
  <si>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</si>
  <si>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</si>
  <si>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</si>
  <si>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</si>
  <si>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</si>
  <si>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</si>
  <si>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</si>
  <si>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</si>
  <si>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</si>
  <si>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</si>
  <si>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</si>
  <si>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</si>
  <si>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</si>
  <si>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</si>
  <si>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</si>
  <si>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</si>
  <si>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</si>
  <si>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</si>
  <si>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</si>
  <si>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</si>
  <si>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</si>
  <si>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</si>
  <si>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</si>
  <si>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</si>
  <si>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</si>
  <si>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</si>
  <si>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</si>
  <si>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</si>
  <si>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</si>
  <si>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</si>
  <si>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</si>
  <si>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</si>
  <si>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</si>
  <si>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</si>
  <si>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</si>
  <si>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</si>
  <si>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</si>
  <si>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</si>
  <si>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</si>
  <si>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</si>
  <si>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</si>
  <si>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</si>
  <si>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</si>
  <si>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</si>
  <si>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</si>
  <si>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</si>
  <si>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</si>
  <si>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</si>
  <si>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</si>
  <si>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</si>
  <si>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</si>
  <si>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</si>
  <si>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</si>
  <si>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</si>
  <si>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</si>
  <si>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</si>
  <si>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</si>
  <si>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</si>
  <si>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</si>
  <si>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</si>
  <si>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</si>
  <si>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</si>
  <si>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</si>
  <si>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</si>
  <si>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</si>
  <si>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</si>
  <si>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</si>
  <si>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</si>
  <si>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</si>
  <si>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</si>
  <si>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</si>
  <si>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</si>
  <si>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</si>
  <si>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</si>
  <si>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</si>
  <si>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</si>
  <si>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</si>
  <si>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</si>
  <si>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</si>
  <si>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</si>
  <si>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</si>
  <si>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</si>
  <si>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</si>
  <si>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</si>
  <si>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</si>
  <si>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</si>
  <si>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</si>
  <si>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</si>
  <si>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</si>
  <si>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</si>
  <si>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</si>
  <si>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</si>
  <si>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</si>
  <si>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</si>
  <si>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</si>
  <si>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</si>
  <si>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</si>
  <si>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</si>
  <si>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</si>
  <si>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</si>
  <si>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</si>
  <si>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</si>
  <si>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</si>
  <si>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</si>
  <si>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</si>
  <si>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</si>
  <si>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</si>
  <si>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</si>
  <si>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</si>
  <si>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</si>
  <si>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</si>
  <si>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</si>
  <si>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</si>
  <si>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</si>
  <si>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</si>
  <si>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</si>
  <si>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</si>
  <si>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</si>
  <si>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</si>
  <si>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</si>
  <si>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</si>
  <si>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</si>
  <si>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</si>
  <si>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</si>
  <si>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</si>
  <si>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</si>
  <si>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</si>
  <si>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</si>
  <si>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</si>
  <si>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</si>
  <si>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</si>
  <si>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</si>
  <si>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</si>
  <si>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</si>
  <si>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</si>
  <si>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</si>
  <si>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</si>
  <si>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</si>
  <si>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</si>
  <si>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</si>
  <si>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</si>
  <si>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</si>
  <si>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</si>
  <si>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</si>
  <si>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</si>
  <si>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</si>
  <si>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</si>
  <si>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</si>
  <si>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</si>
  <si>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</si>
  <si>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</si>
  <si>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</si>
  <si>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</si>
  <si>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</si>
  <si>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</si>
  <si>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</si>
  <si>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</si>
  <si>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</si>
  <si>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</si>
  <si>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</si>
  <si>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</si>
  <si>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</si>
  <si>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</si>
  <si>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</si>
  <si>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</si>
  <si>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</si>
  <si>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</si>
  <si>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</si>
  <si>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</si>
  <si>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</si>
  <si>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</si>
  <si>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</si>
  <si>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</si>
  <si>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</si>
  <si>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</si>
  <si>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</si>
  <si>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</si>
  <si>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</si>
  <si>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</si>
  <si>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</si>
  <si>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</si>
  <si>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</si>
  <si>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</si>
  <si>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</si>
  <si>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</si>
  <si>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</si>
  <si>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</si>
  <si>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</si>
  <si>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</si>
  <si>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</si>
  <si>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</si>
  <si>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</si>
  <si>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</si>
  <si>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</si>
  <si>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</si>
  <si>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</si>
  <si>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</si>
  <si>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</si>
  <si>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</si>
  <si>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</si>
  <si>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</si>
  <si>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</si>
  <si>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</si>
  <si>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</si>
  <si>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</si>
  <si>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</si>
  <si>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</si>
  <si>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</si>
  <si>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</si>
  <si>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</si>
  <si>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</si>
  <si>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</si>
  <si>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</si>
  <si>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</si>
  <si>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</si>
  <si>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</si>
  <si>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</si>
  <si>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</si>
  <si>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</si>
  <si>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</si>
  <si>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</si>
  <si>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</si>
  <si>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</si>
  <si>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</si>
  <si>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</si>
  <si>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</si>
  <si>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</si>
  <si>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</si>
  <si>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</si>
  <si>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</si>
  <si>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</si>
  <si>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</si>
  <si>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</si>
  <si>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</si>
  <si>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</si>
  <si>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</si>
  <si>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</si>
  <si>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</si>
  <si>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</si>
  <si>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</si>
  <si>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</si>
  <si>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</si>
  <si>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</si>
  <si>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</si>
  <si>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</si>
  <si>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</si>
  <si>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</si>
  <si>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</si>
  <si>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</si>
  <si>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</si>
  <si>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</si>
  <si>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</si>
  <si>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</si>
  <si>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</si>
  <si>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</si>
  <si>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</si>
  <si>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</si>
  <si>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</si>
  <si>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</si>
  <si>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</si>
  <si>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</si>
  <si>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</si>
  <si>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</si>
  <si>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</si>
  <si>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</si>
  <si>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</si>
  <si>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</si>
  <si>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</si>
  <si>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</si>
  <si>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</si>
  <si>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</si>
  <si>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</si>
  <si>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</si>
  <si>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</si>
  <si>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</si>
  <si>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</si>
  <si>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</si>
  <si>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</si>
  <si>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</si>
  <si>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</si>
  <si>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</si>
  <si>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</si>
  <si>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</si>
  <si>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</si>
  <si>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</si>
  <si>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</si>
  <si>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</si>
  <si>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</si>
  <si>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</si>
  <si>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</si>
  <si>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</si>
  <si>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</si>
  <si>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</si>
  <si>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</si>
  <si>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</si>
  <si>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</si>
  <si>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</si>
  <si>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</si>
  <si>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</si>
  <si>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</si>
  <si>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</si>
  <si>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</si>
  <si>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</si>
  <si>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</si>
  <si>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</si>
  <si>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</si>
  <si>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</si>
  <si>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</si>
  <si>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</si>
  <si>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</si>
  <si>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</si>
  <si>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</si>
  <si>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</si>
  <si>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</si>
  <si>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</si>
  <si>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</si>
  <si>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</si>
  <si>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</si>
  <si>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</si>
  <si>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</si>
  <si>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</si>
  <si>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</si>
  <si>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</si>
  <si>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</si>
  <si>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</si>
  <si>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</si>
  <si>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</si>
  <si>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</si>
  <si>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</si>
  <si>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</si>
  <si>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</si>
  <si>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</si>
  <si>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</si>
  <si>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</si>
  <si>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</si>
  <si>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</si>
  <si>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</si>
  <si>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</si>
  <si>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</si>
  <si>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</si>
  <si>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</si>
  <si>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</si>
  <si>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</si>
  <si>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</si>
  <si>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</si>
  <si>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</si>
  <si>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</si>
  <si>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</si>
  <si>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</si>
  <si>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</si>
  <si>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</si>
  <si>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</si>
  <si>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</si>
  <si>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</si>
  <si>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</si>
  <si>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</si>
  <si>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</si>
  <si>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</si>
  <si>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</si>
  <si>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</si>
  <si>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</si>
  <si>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</si>
  <si>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</si>
  <si>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</si>
  <si>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</si>
  <si>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</si>
  <si>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</si>
  <si>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</si>
  <si>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</si>
  <si>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</si>
  <si>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</si>
  <si>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</si>
  <si>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</si>
  <si>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</si>
  <si>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</si>
  <si>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</si>
  <si>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</si>
  <si>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</si>
  <si>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</si>
  <si>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</si>
  <si>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</si>
  <si>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</si>
  <si>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</si>
  <si>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</si>
  <si>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</si>
  <si>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</si>
  <si>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</si>
  <si>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</si>
  <si>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</si>
  <si>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</si>
  <si>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</si>
  <si>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</si>
  <si>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</si>
  <si>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</si>
  <si>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</si>
  <si>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</si>
  <si>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</si>
  <si>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</si>
  <si>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</si>
  <si>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</si>
  <si>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</si>
  <si>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</si>
  <si>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</si>
  <si>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</si>
  <si>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</si>
  <si>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</si>
  <si>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</si>
  <si>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</si>
  <si>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</si>
  <si>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</si>
  <si>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</si>
  <si>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</si>
  <si>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</si>
  <si>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</si>
  <si>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</si>
  <si>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</si>
  <si>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</si>
  <si>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</si>
  <si>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</si>
  <si>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</si>
  <si>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</si>
  <si>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</si>
  <si>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</si>
  <si>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</si>
  <si>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</si>
  <si>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</si>
  <si>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</si>
  <si>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</si>
  <si>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</si>
  <si>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</si>
  <si>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</si>
  <si>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</si>
  <si>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</si>
  <si>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</si>
  <si>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</si>
  <si>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</si>
  <si>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</si>
  <si>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</si>
  <si>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</si>
  <si>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</si>
  <si>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</si>
  <si>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</si>
  <si>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</si>
  <si>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</si>
  <si>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</si>
  <si>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</si>
  <si>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</si>
  <si>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</si>
  <si>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</si>
  <si>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</si>
  <si>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</si>
  <si>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</si>
  <si>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</si>
  <si>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</si>
  <si>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</si>
  <si>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</si>
  <si>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</si>
  <si>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</si>
  <si>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</si>
  <si>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</si>
  <si>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</si>
  <si>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</si>
  <si>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</si>
  <si>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</si>
  <si>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</si>
  <si>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</si>
  <si>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</si>
  <si>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</si>
  <si>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</si>
  <si>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</si>
  <si>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</si>
  <si>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</si>
  <si>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</si>
  <si>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</si>
  <si>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</si>
  <si>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</si>
  <si>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</si>
  <si>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</si>
  <si>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</si>
  <si>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</si>
  <si>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</si>
  <si>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</si>
  <si>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</si>
  <si>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</si>
  <si>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</si>
  <si>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</si>
  <si>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</si>
  <si>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</si>
  <si>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</si>
  <si>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</si>
  <si>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</si>
  <si>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</si>
  <si>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</si>
  <si>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</si>
  <si>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</si>
  <si>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</si>
  <si>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</si>
  <si>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</si>
  <si>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</si>
  <si>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</si>
  <si>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</si>
  <si>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</si>
  <si>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</si>
  <si>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</si>
  <si>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</si>
  <si>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</si>
  <si>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</si>
  <si>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</si>
  <si>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</si>
  <si>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</si>
  <si>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</si>
  <si>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</si>
  <si>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</si>
  <si>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</si>
  <si>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</si>
  <si>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</si>
  <si>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</si>
  <si>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</si>
  <si>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</si>
  <si>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</si>
  <si>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</si>
  <si>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</si>
  <si>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</si>
  <si>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</si>
  <si>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</si>
  <si>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</si>
  <si>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</si>
  <si>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</si>
  <si>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</si>
  <si>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</si>
  <si>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</si>
  <si>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</si>
  <si>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</si>
  <si>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</si>
  <si>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</si>
  <si>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</si>
  <si>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</si>
  <si>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</si>
  <si>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</si>
  <si>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</si>
  <si>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</si>
  <si>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</si>
  <si>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</si>
  <si>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</si>
  <si>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</si>
  <si>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</si>
  <si>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</si>
  <si>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</si>
  <si>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</si>
  <si>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</si>
  <si>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</si>
  <si>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</si>
  <si>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</si>
  <si>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</si>
  <si>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</si>
  <si>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</si>
  <si>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</si>
  <si>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</si>
  <si>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</si>
  <si>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</si>
  <si>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</si>
  <si>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</si>
  <si>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</si>
  <si>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</si>
  <si>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</si>
  <si>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</si>
  <si>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</si>
  <si>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</si>
  <si>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</si>
  <si>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</si>
  <si>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</si>
  <si>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</si>
  <si>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</si>
  <si>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</si>
  <si>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</si>
  <si>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</si>
  <si>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</si>
  <si>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</si>
  <si>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</si>
  <si>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</si>
  <si>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</si>
  <si>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</si>
  <si>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</si>
  <si>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</si>
  <si>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</si>
  <si>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</si>
  <si>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</si>
  <si>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</si>
  <si>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</si>
  <si>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</si>
  <si>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</si>
  <si>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</si>
  <si>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</si>
  <si>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</si>
  <si>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</si>
  <si>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</si>
  <si>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</si>
  <si>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</si>
  <si>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</si>
  <si>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</si>
  <si>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</si>
  <si>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</si>
  <si>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</si>
  <si>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</si>
  <si>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</si>
  <si>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</si>
  <si>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</si>
  <si>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</si>
  <si>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</si>
  <si>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</si>
  <si>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</si>
  <si>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</si>
  <si>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</si>
  <si>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</si>
  <si>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</si>
  <si>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</si>
  <si>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</si>
  <si>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</si>
  <si>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</si>
  <si>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</si>
  <si>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</si>
  <si>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</si>
  <si>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</si>
  <si>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</si>
  <si>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</si>
  <si>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</si>
  <si>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</si>
  <si>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</si>
  <si>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</si>
  <si>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</si>
  <si>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</si>
  <si>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</si>
  <si>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</si>
  <si>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</si>
  <si>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</si>
  <si>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</si>
  <si>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</si>
  <si>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</si>
  <si>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</si>
  <si>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</si>
  <si>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</si>
  <si>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</si>
  <si>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</si>
  <si>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</si>
  <si>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</si>
  <si>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</si>
  <si>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</si>
  <si>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</si>
  <si>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</si>
  <si>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</si>
  <si>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</si>
  <si>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</si>
  <si>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</si>
  <si>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</si>
  <si>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</si>
  <si>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</si>
  <si>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</si>
  <si>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</si>
  <si>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</si>
  <si>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</si>
  <si>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</si>
  <si>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</si>
  <si>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</si>
  <si>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</si>
  <si>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</si>
  <si>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</si>
  <si>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</si>
  <si>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</si>
  <si>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</si>
  <si>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</si>
  <si>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</si>
  <si>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</si>
  <si>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</si>
  <si>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</si>
  <si>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</si>
  <si>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</si>
  <si>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</si>
  <si>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</si>
  <si>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</si>
  <si>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</si>
  <si>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</si>
  <si>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</si>
  <si>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</si>
  <si>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</si>
  <si>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</si>
  <si>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</si>
  <si>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</si>
  <si>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</si>
  <si>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</si>
  <si>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</si>
  <si>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</si>
  <si>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</si>
  <si>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</si>
  <si>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</si>
  <si>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</si>
  <si>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</si>
  <si>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</si>
  <si>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</si>
  <si>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</si>
  <si>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</si>
  <si>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</si>
  <si>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</si>
  <si>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</si>
  <si>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</si>
  <si>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</si>
  <si>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</si>
  <si>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</si>
  <si>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</si>
  <si>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</si>
  <si>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</si>
  <si>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</si>
  <si>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</si>
  <si>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</si>
  <si>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</si>
  <si>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</si>
  <si>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</si>
  <si>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</si>
  <si>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</si>
  <si>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</si>
  <si>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</si>
  <si>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</si>
  <si>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</si>
  <si>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</si>
  <si>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</si>
  <si>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</si>
  <si>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</si>
  <si>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</si>
  <si>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</si>
  <si>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</si>
  <si>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</si>
  <si>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</si>
  <si>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</si>
  <si>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</si>
  <si>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</si>
  <si>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</si>
  <si>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</si>
  <si>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</si>
  <si>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</si>
  <si>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</si>
  <si>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</si>
  <si>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</si>
  <si>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</si>
  <si>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</si>
  <si>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</si>
  <si>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</si>
  <si>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</si>
  <si>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</si>
  <si>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</si>
  <si>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</si>
  <si>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</si>
  <si>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</si>
  <si>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</si>
  <si>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</si>
  <si>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</si>
  <si>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</si>
  <si>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</si>
  <si>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</si>
  <si>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</si>
  <si>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</si>
  <si>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</si>
  <si>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</si>
  <si>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</si>
  <si>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</si>
  <si>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</si>
  <si>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</si>
  <si>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</si>
  <si>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</si>
  <si>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</si>
  <si>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</si>
  <si>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</si>
  <si>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</si>
  <si>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</si>
  <si>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</si>
  <si>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</si>
  <si>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</si>
  <si>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</si>
  <si>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</si>
  <si>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</si>
  <si>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</si>
  <si>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</si>
  <si>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</si>
  <si>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</si>
  <si>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</si>
  <si>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</si>
  <si>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</si>
  <si>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</si>
  <si>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</si>
  <si>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</si>
  <si>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</si>
  <si>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</si>
  <si>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</si>
  <si>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</si>
  <si>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</si>
  <si>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</si>
  <si>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</si>
  <si>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</si>
  <si>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</si>
  <si>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</si>
  <si>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</si>
  <si>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</si>
  <si>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</si>
  <si>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</si>
  <si>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</si>
  <si>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</si>
  <si>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</si>
  <si>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</si>
  <si>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</si>
  <si>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</si>
  <si>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</si>
  <si>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</si>
  <si>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</si>
  <si>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</si>
  <si>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</si>
  <si>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</si>
  <si>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</si>
  <si>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</si>
  <si>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</si>
  <si>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</si>
  <si>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</si>
  <si>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</si>
  <si>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</si>
  <si>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</si>
  <si>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</si>
  <si>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</si>
  <si>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</si>
  <si>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</si>
  <si>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</si>
  <si>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</si>
  <si>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</si>
  <si>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</si>
  <si>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</si>
  <si>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</si>
  <si>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</si>
  <si>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</si>
  <si>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</si>
  <si>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</si>
  <si>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</si>
  <si>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</si>
  <si>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</si>
  <si>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</si>
  <si>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</si>
  <si>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</si>
  <si>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</si>
  <si>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</si>
  <si>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</si>
  <si>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</si>
  <si>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</si>
  <si>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</si>
  <si>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</si>
  <si>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</si>
  <si>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</si>
  <si>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</si>
  <si>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</si>
  <si>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</si>
  <si>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</si>
  <si>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</si>
  <si>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</si>
  <si>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</si>
  <si>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</si>
  <si>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</si>
  <si>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</si>
  <si>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</si>
  <si>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</si>
  <si>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</si>
  <si>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</si>
  <si>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</si>
  <si>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</si>
  <si>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</si>
  <si>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</si>
  <si>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</si>
  <si>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</si>
  <si>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</si>
  <si>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</si>
  <si>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</si>
  <si>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</si>
  <si>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</si>
  <si>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</si>
  <si>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</si>
  <si>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</si>
  <si>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</si>
  <si>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</si>
  <si>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</si>
  <si>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</si>
  <si>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</si>
  <si>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</si>
  <si>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</si>
  <si>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</si>
  <si>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</si>
  <si>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</si>
  <si>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</si>
  <si>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</si>
  <si>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</si>
  <si>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</si>
  <si>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</si>
  <si>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</si>
  <si>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</si>
  <si>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</si>
  <si>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</si>
  <si>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</si>
  <si>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</si>
  <si>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</si>
  <si>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</si>
  <si>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</si>
  <si>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</si>
  <si>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</si>
  <si>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</si>
  <si>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</si>
  <si>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</si>
  <si>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</si>
  <si>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</si>
  <si>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</si>
  <si>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</si>
  <si>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</si>
  <si>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</si>
  <si>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</si>
  <si>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</si>
  <si>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</si>
  <si>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</si>
  <si>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</si>
  <si>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</si>
  <si>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</si>
  <si>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</si>
  <si>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</si>
  <si>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</si>
  <si>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</si>
  <si>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</si>
  <si>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</si>
  <si>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</si>
  <si>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</si>
  <si>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</si>
  <si>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</si>
  <si>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</si>
  <si>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</si>
  <si>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</si>
  <si>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</si>
  <si>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</si>
  <si>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</si>
  <si>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</si>
  <si>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</si>
  <si>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</si>
  <si>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</si>
  <si>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</si>
  <si>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</si>
  <si>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</si>
  <si>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</si>
  <si>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</si>
  <si>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</si>
  <si>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</si>
  <si>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</si>
  <si>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</si>
  <si>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</si>
  <si>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</si>
  <si>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</si>
  <si>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</si>
  <si>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</si>
  <si>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</si>
  <si>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</si>
  <si>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</si>
  <si>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</si>
  <si>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</si>
  <si>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</si>
  <si>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</si>
  <si>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</si>
  <si>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</si>
  <si>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</si>
  <si>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</si>
  <si>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</si>
  <si>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</si>
  <si>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</si>
  <si>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</si>
  <si>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</si>
  <si>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</si>
  <si>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</si>
  <si>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</si>
  <si>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</si>
  <si>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</si>
  <si>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</si>
  <si>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</si>
  <si>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</si>
  <si>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</si>
  <si>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</si>
  <si>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</si>
  <si>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</si>
  <si>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</si>
  <si>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</si>
  <si>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</si>
  <si>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</si>
  <si>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</si>
  <si>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</si>
  <si>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</si>
  <si>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</si>
  <si>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</si>
  <si>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</si>
  <si>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</si>
  <si>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</si>
  <si>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</si>
  <si>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</si>
  <si>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</si>
  <si>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</si>
  <si>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</si>
  <si>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</si>
  <si>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</si>
  <si>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</si>
  <si>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</si>
  <si>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</si>
  <si>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</si>
  <si>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</si>
  <si>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</si>
  <si>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</si>
  <si>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</si>
  <si>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</si>
  <si>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</si>
  <si>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</si>
  <si>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</si>
  <si>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</si>
  <si>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</si>
  <si>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</si>
  <si>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</si>
  <si>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</si>
  <si>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</si>
  <si>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</si>
  <si>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</si>
  <si>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</si>
  <si>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</si>
  <si>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</si>
  <si>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</si>
  <si>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</si>
  <si>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</si>
  <si>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</si>
  <si>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</si>
  <si>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</si>
  <si>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</si>
  <si>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</si>
  <si>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</si>
  <si>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</si>
  <si>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</si>
  <si>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</si>
  <si>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</si>
  <si>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</si>
  <si>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</si>
  <si>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</si>
  <si>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</si>
  <si>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</si>
  <si>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</si>
  <si>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</si>
  <si>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</si>
  <si>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</si>
  <si>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</si>
  <si>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</si>
  <si>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</si>
  <si>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</si>
  <si>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</si>
  <si>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</si>
  <si>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</si>
  <si>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</si>
  <si>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</si>
  <si>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</si>
  <si>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</si>
  <si>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</si>
  <si>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</si>
  <si>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</si>
  <si>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</si>
  <si>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</si>
  <si>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</si>
  <si>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</si>
  <si>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</si>
  <si>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</si>
  <si>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</si>
  <si>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</si>
  <si>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</si>
  <si>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</si>
  <si>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</si>
  <si>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</si>
  <si>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</si>
  <si>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</si>
  <si>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</si>
  <si>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</si>
  <si>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</si>
  <si>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</si>
  <si>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</si>
  <si>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</si>
  <si>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</si>
  <si>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</si>
  <si>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</si>
  <si>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</si>
  <si>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</si>
  <si>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</si>
  <si>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</si>
  <si>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</si>
  <si>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</si>
  <si>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</si>
  <si>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</si>
  <si>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</si>
  <si>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</si>
  <si>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</si>
  <si>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</si>
  <si>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</si>
  <si>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</si>
  <si>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</si>
  <si>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</si>
  <si>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</si>
  <si>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</si>
  <si>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</si>
  <si>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</si>
  <si>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</si>
  <si>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</si>
  <si>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</si>
  <si>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</si>
  <si>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</si>
  <si>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</si>
  <si>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</si>
  <si>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</si>
  <si>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</si>
  <si>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</si>
  <si>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</si>
  <si>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</si>
  <si>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</si>
  <si>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</si>
  <si>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</si>
  <si>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</si>
  <si>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</si>
  <si>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</si>
  <si>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</si>
  <si>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</si>
  <si>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</si>
  <si>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</si>
  <si>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</si>
  <si>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</si>
  <si>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</si>
  <si>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</si>
  <si>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</si>
  <si>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</si>
  <si>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</si>
  <si>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</si>
  <si>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</si>
  <si>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</si>
  <si>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</si>
  <si>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</si>
  <si>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</si>
  <si>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</si>
  <si>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</si>
  <si>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</si>
  <si>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</si>
  <si>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</si>
  <si>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</si>
  <si>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</si>
  <si>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</si>
  <si>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</si>
  <si>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</si>
  <si>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</si>
  <si>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</si>
  <si>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</si>
  <si>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</si>
  <si>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</si>
  <si>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</si>
  <si>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</si>
  <si>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</si>
  <si>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</si>
  <si>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</si>
  <si>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</si>
  <si>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</si>
  <si>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</si>
  <si>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</si>
  <si>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</si>
  <si>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</si>
  <si>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</si>
  <si>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</si>
  <si>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</si>
  <si>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</si>
  <si>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</si>
  <si>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</si>
  <si>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</si>
  <si>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</si>
  <si>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</si>
  <si>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</si>
  <si>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</si>
  <si>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</si>
  <si>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</si>
  <si>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</si>
  <si>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</si>
  <si>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</si>
  <si>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</si>
  <si>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</si>
  <si>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</si>
  <si>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</si>
  <si>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</si>
  <si>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</si>
  <si>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</si>
  <si>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</si>
  <si>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</si>
  <si>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</si>
  <si>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</si>
  <si>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</si>
  <si>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</si>
  <si>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</si>
  <si>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</si>
  <si>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</si>
  <si>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</si>
  <si>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</si>
  <si>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</si>
  <si>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</si>
  <si>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</si>
  <si>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</si>
  <si>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</si>
  <si>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</si>
  <si>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</si>
  <si>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</si>
  <si>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</si>
  <si>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</si>
  <si>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</si>
  <si>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</si>
  <si>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</si>
  <si>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</si>
  <si>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</si>
  <si>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</si>
  <si>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</si>
  <si>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</si>
  <si>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</si>
  <si>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</si>
  <si>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</si>
  <si>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</si>
  <si>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</si>
  <si>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</si>
  <si>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</si>
  <si>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</si>
  <si>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</si>
  <si>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</si>
  <si>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</si>
  <si>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</si>
  <si>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</si>
  <si>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</si>
  <si>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</si>
  <si>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</si>
  <si>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</si>
  <si>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</si>
  <si>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</si>
  <si>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</si>
  <si>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</si>
  <si>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</si>
  <si>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</si>
  <si>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</si>
  <si>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</si>
  <si>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</si>
  <si>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</si>
  <si>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</si>
  <si>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</si>
  <si>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</si>
  <si>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</si>
  <si>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</si>
  <si>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</si>
  <si>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</si>
  <si>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</si>
  <si>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</si>
  <si>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</si>
  <si>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</si>
  <si>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</si>
  <si>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</si>
  <si>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</si>
  <si>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</si>
  <si>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</si>
  <si>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</si>
  <si>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</si>
  <si>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</si>
  <si>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</si>
  <si>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</si>
  <si>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</si>
  <si>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</si>
  <si>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</si>
  <si>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</si>
  <si>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</si>
  <si>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</si>
  <si>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</si>
  <si>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</si>
  <si>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</si>
  <si>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</si>
  <si>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</si>
  <si>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</si>
  <si>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</si>
  <si>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</si>
  <si>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</si>
  <si>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</si>
  <si>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</si>
  <si>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</si>
  <si>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</si>
  <si>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</si>
  <si>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</si>
  <si>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</si>
  <si>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</si>
  <si>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</si>
  <si>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</si>
  <si>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</si>
  <si>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</si>
  <si>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</si>
  <si>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</si>
  <si>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</si>
  <si>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</si>
  <si>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</si>
  <si>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</si>
  <si>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</si>
  <si>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</si>
  <si>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</si>
  <si>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</si>
  <si>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</si>
  <si>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</si>
  <si>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</si>
  <si>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</si>
  <si>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</si>
  <si>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</si>
  <si>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</si>
  <si>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</si>
  <si>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</si>
  <si>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</si>
  <si>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</si>
  <si>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</si>
  <si>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</si>
  <si>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</si>
  <si>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</si>
  <si>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</si>
  <si>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</si>
  <si>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</si>
  <si>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</si>
  <si>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</si>
  <si>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</si>
  <si>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</si>
  <si>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</si>
  <si>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</si>
  <si>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</si>
  <si>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</si>
  <si>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</si>
  <si>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</si>
  <si>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</si>
  <si>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</si>
  <si>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</si>
  <si>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</si>
  <si>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</si>
  <si>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</si>
  <si>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</si>
  <si>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</si>
  <si>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</si>
  <si>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</si>
  <si>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</si>
  <si>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</si>
  <si>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</si>
  <si>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</si>
  <si>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</si>
  <si>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</si>
  <si>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</si>
  <si>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</si>
  <si>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</si>
  <si>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</si>
  <si>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</si>
  <si>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</si>
  <si>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</si>
  <si>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</si>
  <si>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</si>
  <si>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</si>
  <si>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</si>
  <si>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</si>
  <si>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</si>
  <si>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</si>
  <si>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</si>
  <si>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</si>
  <si>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</si>
  <si>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</si>
  <si>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</si>
  <si>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</si>
  <si>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</si>
  <si>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</si>
  <si>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</si>
  <si>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</si>
  <si>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</si>
  <si>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</si>
  <si>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</si>
  <si>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</si>
  <si>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</si>
  <si>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</si>
  <si>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</si>
  <si>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</si>
  <si>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</si>
  <si>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</si>
  <si>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</si>
  <si>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</si>
  <si>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</si>
  <si>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</si>
  <si>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</si>
  <si>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</si>
  <si>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</si>
  <si>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</si>
  <si>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</si>
  <si>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</si>
  <si>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</si>
  <si>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</si>
  <si>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</si>
  <si>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</si>
  <si>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</si>
  <si>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</si>
  <si>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</si>
  <si>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</si>
  <si>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</si>
  <si>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</si>
  <si>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</si>
  <si>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</si>
  <si>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</si>
  <si>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</si>
  <si>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</si>
  <si>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</si>
  <si>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</si>
  <si>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</si>
  <si>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</si>
  <si>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</si>
  <si>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</si>
  <si>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</si>
  <si>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</si>
  <si>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</si>
  <si>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</si>
  <si>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</si>
  <si>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</si>
  <si>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</si>
  <si>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</si>
  <si>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</si>
  <si>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</si>
  <si>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</si>
  <si>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</si>
  <si>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</si>
  <si>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</si>
  <si>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</si>
  <si>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</si>
  <si>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</si>
  <si>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</si>
  <si>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</si>
  <si>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</si>
  <si>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</si>
  <si>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</si>
  <si>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</si>
  <si>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</si>
  <si>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</si>
  <si>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</si>
  <si>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</si>
  <si>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</si>
  <si>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</si>
  <si>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</si>
  <si>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</si>
  <si>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</si>
  <si>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</si>
  <si>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</si>
  <si>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</si>
  <si>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</si>
  <si>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</si>
  <si>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</si>
  <si>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</si>
  <si>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</si>
  <si>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</si>
  <si>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</si>
  <si>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</si>
  <si>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</si>
  <si>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</si>
  <si>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</si>
  <si>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</si>
  <si>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</si>
  <si>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</si>
  <si>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</si>
  <si>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</si>
  <si>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</si>
  <si>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</si>
  <si>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</si>
  <si>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</si>
  <si>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</si>
  <si>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</si>
  <si>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</si>
  <si>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</si>
  <si>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</si>
  <si>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</si>
  <si>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</si>
  <si>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</si>
  <si>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</si>
  <si>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</si>
  <si>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</si>
  <si>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</si>
  <si>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</si>
  <si>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</si>
  <si>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</si>
  <si>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</si>
  <si>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</si>
  <si>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</si>
  <si>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</si>
  <si>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</si>
  <si>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</si>
  <si>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</si>
  <si>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</si>
  <si>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</si>
  <si>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</si>
  <si>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</si>
  <si>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</si>
  <si>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</si>
  <si>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</si>
  <si>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</si>
  <si>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</si>
  <si>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</si>
  <si>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</si>
  <si>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</si>
  <si>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</si>
  <si>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</si>
  <si>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</si>
  <si>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</si>
  <si>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</si>
  <si>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</si>
  <si>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</si>
  <si>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</si>
  <si>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</si>
  <si>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</si>
  <si>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</si>
  <si>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</si>
  <si>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</si>
  <si>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</si>
  <si>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</si>
  <si>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</si>
  <si>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</si>
  <si>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</si>
  <si>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</si>
  <si>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</si>
  <si>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</si>
  <si>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</si>
  <si>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</si>
  <si>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</si>
  <si>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</si>
  <si>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</si>
  <si>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</si>
  <si>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</si>
  <si>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</si>
  <si>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</si>
  <si>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</si>
  <si>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</si>
  <si>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</si>
  <si>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</si>
  <si>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</si>
  <si>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</si>
  <si>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</si>
  <si>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</si>
  <si>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</si>
  <si>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</si>
  <si>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</si>
  <si>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</si>
  <si>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</si>
  <si>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</si>
  <si>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</si>
  <si>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</si>
  <si>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</si>
  <si>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</si>
  <si>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</si>
  <si>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</si>
  <si>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</si>
  <si>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</si>
  <si>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</si>
  <si>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</si>
  <si>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</si>
  <si>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</si>
  <si>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</si>
  <si>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</si>
  <si>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</si>
  <si>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</si>
  <si>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</si>
  <si>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</si>
  <si>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</si>
  <si>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</si>
  <si>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</si>
  <si>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</si>
  <si>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</si>
  <si>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</si>
  <si>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</si>
  <si>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</si>
  <si>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</si>
  <si>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</si>
  <si>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</si>
  <si>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</si>
  <si>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</si>
  <si>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</si>
  <si>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</si>
  <si>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</si>
  <si>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</si>
  <si>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</si>
  <si>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</si>
  <si>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</si>
  <si>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</si>
  <si>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</si>
  <si>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</si>
  <si>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</si>
  <si>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</si>
  <si>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</si>
  <si>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</si>
  <si>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</si>
  <si>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</si>
  <si>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</si>
  <si>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</si>
  <si>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</si>
  <si>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</si>
  <si>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</si>
  <si>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</si>
  <si>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</si>
  <si>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</si>
  <si>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</si>
  <si>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</si>
  <si>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</si>
  <si>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</si>
  <si>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</si>
  <si>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</si>
  <si>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</si>
  <si>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</si>
  <si>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</si>
  <si>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</si>
  <si>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</si>
  <si>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</si>
  <si>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</si>
  <si>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</si>
  <si>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</si>
  <si>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</si>
  <si>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</si>
  <si>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</si>
  <si>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</si>
  <si>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</si>
  <si>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</si>
  <si>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</si>
  <si>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</si>
  <si>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</si>
  <si>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</si>
  <si>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</si>
  <si>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</si>
  <si>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</si>
  <si>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</si>
  <si>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</si>
  <si>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</si>
  <si>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</si>
  <si>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</si>
  <si>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</si>
  <si>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</si>
  <si>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</si>
  <si>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</si>
  <si>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</si>
  <si>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</si>
  <si>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</si>
  <si>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</si>
  <si>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</si>
  <si>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</si>
  <si>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</si>
  <si>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</si>
  <si>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</si>
  <si>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</si>
  <si>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</si>
  <si>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</si>
  <si>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</si>
  <si>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</si>
  <si>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</si>
  <si>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</si>
  <si>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</si>
  <si>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</si>
  <si>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</si>
  <si>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</si>
  <si>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</si>
  <si>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</si>
  <si>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</si>
  <si>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</si>
  <si>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</si>
  <si>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</si>
  <si>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</si>
  <si>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</si>
  <si>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</si>
  <si>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</si>
  <si>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</si>
  <si>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</si>
  <si>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</si>
  <si>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</si>
  <si>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</si>
  <si>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</si>
  <si>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</si>
  <si>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</si>
  <si>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</si>
  <si>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</si>
  <si>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</si>
  <si>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</si>
  <si>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</si>
  <si>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</si>
  <si>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</si>
  <si>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</si>
  <si>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</si>
  <si>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</si>
  <si>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</si>
  <si>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</si>
  <si>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</si>
  <si>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</si>
  <si>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</si>
  <si>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</si>
  <si>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</si>
  <si>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</si>
  <si>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</si>
  <si>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</si>
  <si>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</si>
  <si>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</si>
  <si>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</si>
  <si>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</si>
  <si>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</si>
  <si>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</si>
  <si>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</si>
  <si>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</si>
  <si>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</si>
  <si>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</si>
  <si>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</si>
  <si>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</si>
  <si>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</si>
  <si>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</si>
  <si>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</si>
  <si>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</si>
  <si>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</si>
  <si>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</si>
  <si>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</si>
  <si>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</si>
  <si>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</si>
  <si>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</si>
  <si>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</si>
  <si>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</si>
  <si>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</si>
  <si>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</si>
  <si>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</si>
  <si>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</si>
  <si>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</si>
  <si>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</si>
  <si>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</si>
  <si>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</si>
  <si>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</si>
  <si>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</si>
  <si>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</si>
  <si>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</si>
  <si>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</si>
  <si>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</si>
  <si>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</si>
  <si>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</si>
  <si>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</si>
  <si>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</si>
  <si>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</si>
  <si>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</si>
  <si>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</si>
  <si>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</si>
  <si>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</si>
  <si>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</si>
  <si>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</si>
  <si>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</si>
  <si>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</si>
  <si>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</si>
  <si>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</si>
  <si>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</si>
  <si>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</si>
  <si>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</si>
  <si>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</si>
  <si>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</si>
  <si>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</si>
  <si>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</si>
  <si>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</si>
  <si>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</si>
  <si>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</si>
  <si>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</si>
  <si>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</si>
  <si>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</si>
  <si>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</si>
  <si>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</si>
  <si>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</si>
  <si>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</si>
  <si>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</si>
  <si>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</si>
  <si>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</si>
  <si>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</si>
  <si>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</si>
  <si>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</si>
  <si>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</si>
  <si>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</si>
  <si>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</si>
  <si>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</si>
  <si>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</si>
  <si>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</si>
  <si>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</si>
  <si>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</si>
  <si>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</si>
  <si>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</si>
  <si>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</si>
  <si>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</si>
  <si>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</si>
  <si>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</si>
  <si>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</si>
  <si>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</si>
  <si>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</si>
  <si>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</si>
  <si>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</si>
  <si>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</si>
  <si>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</si>
  <si>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</si>
  <si>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</si>
  <si>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</si>
  <si>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</si>
  <si>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</si>
  <si>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</si>
  <si>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</si>
  <si>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</si>
  <si>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</si>
  <si>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</si>
  <si>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</si>
  <si>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</si>
  <si>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</si>
  <si>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</si>
  <si>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</si>
  <si>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</si>
  <si>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</si>
  <si>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</si>
  <si>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</si>
  <si>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</si>
  <si>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</si>
  <si>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</si>
  <si>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</si>
  <si>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</si>
  <si>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</si>
  <si>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</si>
  <si>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</si>
  <si>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</si>
  <si>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</si>
  <si>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</si>
  <si>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</si>
  <si>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</si>
  <si>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</si>
  <si>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</si>
  <si>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</si>
  <si>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</si>
  <si>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</si>
  <si>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</si>
  <si>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</si>
  <si>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</si>
  <si>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</si>
  <si>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</si>
  <si>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</si>
  <si>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</si>
  <si>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</si>
  <si>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</si>
  <si>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</si>
  <si>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</si>
  <si>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</si>
  <si>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</si>
  <si>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</si>
  <si>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</si>
  <si>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</si>
  <si>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</si>
  <si>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</si>
  <si>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</si>
  <si>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</si>
  <si>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</si>
  <si>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</si>
  <si>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</si>
  <si>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</si>
  <si>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</si>
  <si>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</si>
  <si>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</si>
  <si>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</si>
  <si>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</si>
  <si>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</si>
  <si>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</si>
  <si>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</si>
  <si>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</si>
  <si>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</si>
  <si>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</si>
  <si>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</si>
  <si>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</si>
  <si>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</si>
  <si>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</si>
  <si>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</si>
  <si>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</si>
  <si>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</si>
  <si>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</si>
  <si>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</si>
  <si>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</si>
  <si>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</si>
  <si>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</si>
  <si>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</si>
  <si>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</si>
  <si>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</si>
  <si>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</si>
  <si>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</si>
  <si>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</si>
  <si>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</si>
  <si>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</si>
  <si>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</si>
  <si>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</si>
  <si>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</si>
  <si>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</si>
  <si>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</si>
  <si>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</si>
  <si>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</si>
  <si>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</si>
  <si>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</si>
  <si>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</si>
  <si>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</si>
  <si>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</si>
  <si>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</si>
  <si>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</si>
  <si>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</si>
  <si>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</si>
  <si>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</si>
  <si>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</si>
  <si>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</si>
  <si>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</si>
  <si>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</si>
  <si>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</si>
  <si>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</si>
  <si>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</si>
  <si>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</si>
  <si>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</si>
  <si>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</si>
  <si>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</si>
  <si>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</si>
  <si>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</si>
  <si>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</si>
  <si>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</si>
  <si>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</si>
  <si>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</si>
  <si>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</si>
  <si>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</si>
  <si>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</si>
  <si>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</si>
  <si>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</si>
  <si>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</si>
  <si>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</si>
  <si>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</si>
  <si>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</si>
  <si>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</si>
  <si>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</si>
  <si>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</si>
  <si>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</si>
  <si>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</si>
  <si>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</si>
  <si>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</si>
  <si>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</si>
  <si>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</si>
  <si>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</si>
  <si>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</si>
  <si>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</si>
  <si>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</si>
  <si>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</si>
  <si>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</si>
  <si>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</si>
  <si>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</si>
  <si>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</si>
  <si>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</si>
  <si>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</si>
  <si>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</si>
  <si>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</si>
  <si>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</si>
  <si>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</si>
  <si>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</si>
  <si>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</si>
  <si>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</si>
  <si>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</si>
  <si>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</si>
  <si>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</si>
  <si>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</si>
  <si>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</si>
  <si>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</si>
  <si>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</si>
  <si>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</si>
  <si>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</si>
  <si>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</si>
  <si>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</si>
  <si>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</si>
  <si>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</si>
  <si>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</si>
  <si>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</si>
  <si>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</si>
  <si>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</si>
  <si>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</si>
  <si>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</si>
  <si>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</si>
  <si>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</si>
  <si>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</si>
  <si>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</si>
  <si>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</si>
  <si>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</si>
  <si>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</si>
  <si>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</si>
  <si>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</si>
  <si>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</si>
  <si>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</si>
  <si>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</si>
  <si>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</si>
  <si>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</si>
  <si>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</si>
  <si>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</si>
  <si>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</si>
  <si>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</si>
  <si>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</si>
  <si>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</si>
  <si>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</si>
  <si>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</si>
  <si>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</si>
  <si>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</si>
  <si>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</si>
  <si>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</si>
  <si>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</si>
  <si>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</si>
  <si>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</si>
  <si>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</si>
  <si>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</si>
  <si>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</si>
  <si>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</si>
  <si>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</si>
  <si>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</si>
  <si>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</si>
  <si>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</si>
  <si>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</si>
  <si>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</si>
  <si>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</si>
  <si>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</si>
  <si>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</si>
  <si>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</si>
  <si>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</si>
  <si>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</si>
  <si>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</si>
  <si>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</si>
  <si>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</si>
  <si>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</si>
  <si>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</si>
  <si>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</si>
  <si>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</si>
  <si>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</si>
  <si>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</si>
  <si>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</si>
  <si>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</si>
  <si>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</si>
  <si>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</si>
  <si>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</si>
  <si>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</si>
  <si>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</si>
  <si>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</si>
  <si>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</si>
  <si>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</si>
  <si>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</si>
  <si>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</si>
  <si>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</si>
  <si>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</si>
  <si>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</si>
  <si>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</si>
  <si>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</si>
  <si>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</si>
  <si>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</si>
  <si>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</si>
  <si>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</si>
  <si>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</si>
  <si>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</si>
  <si>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</si>
  <si>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</si>
  <si>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</si>
  <si>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</si>
  <si>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</si>
  <si>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</si>
  <si>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</si>
  <si>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</si>
  <si>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</si>
  <si>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</si>
  <si>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</si>
  <si>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</si>
  <si>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</si>
  <si>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</si>
  <si>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</si>
  <si>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</si>
  <si>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</si>
  <si>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</si>
  <si>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</si>
  <si>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</si>
  <si>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</si>
  <si>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</si>
  <si>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</si>
  <si>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</si>
  <si>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</si>
  <si>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</si>
  <si>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</si>
  <si>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</si>
  <si>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</si>
  <si>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</si>
  <si>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</si>
  <si>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</si>
  <si>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</si>
  <si>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</si>
  <si>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</si>
  <si>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</si>
  <si>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</si>
  <si>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</si>
  <si>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</si>
  <si>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</si>
  <si>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</si>
  <si>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</si>
  <si>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</si>
  <si>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</si>
  <si>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</si>
  <si>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</si>
  <si>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</si>
  <si>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</si>
  <si>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</si>
  <si>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</si>
  <si>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</si>
  <si>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</si>
  <si>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</si>
  <si>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</si>
  <si>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</si>
  <si>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</si>
  <si>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</si>
  <si>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</si>
  <si>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</si>
  <si>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</si>
  <si>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</si>
  <si>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</si>
  <si>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</si>
  <si>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</si>
  <si>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</si>
  <si>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</si>
  <si>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</si>
  <si>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</si>
  <si>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</si>
  <si>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</si>
  <si>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</si>
  <si>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</si>
  <si>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</si>
  <si>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</si>
  <si>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</si>
  <si>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</si>
  <si>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</si>
  <si>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</si>
  <si>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</si>
  <si>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</si>
  <si>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</si>
  <si>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</si>
  <si>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</si>
  <si>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</si>
  <si>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</si>
  <si>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</si>
  <si>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</si>
  <si>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</si>
  <si>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</si>
  <si>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</si>
  <si>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</si>
  <si>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</si>
  <si>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</si>
  <si>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</si>
  <si>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</si>
  <si>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</si>
  <si>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</si>
  <si>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</si>
  <si>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</si>
  <si>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</si>
  <si>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</si>
  <si>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</si>
  <si>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</si>
  <si>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</si>
  <si>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</si>
  <si>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</si>
  <si>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</si>
  <si>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</si>
  <si>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</si>
  <si>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</si>
  <si>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</si>
  <si>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</si>
  <si>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</si>
  <si>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</si>
  <si>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</si>
  <si>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</si>
  <si>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</si>
  <si>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</si>
  <si>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</si>
  <si>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</si>
  <si>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</si>
  <si>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</si>
  <si>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</si>
  <si>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</si>
  <si>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</si>
  <si>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</si>
  <si>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</si>
  <si>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</si>
  <si>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</si>
  <si>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</si>
  <si>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</si>
  <si>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</si>
  <si>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</si>
  <si>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</si>
  <si>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</si>
  <si>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</si>
  <si>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</si>
  <si>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</si>
  <si>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</si>
  <si>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</si>
  <si>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</si>
  <si>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</si>
  <si>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</si>
  <si>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</si>
  <si>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</si>
  <si>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</si>
  <si>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</si>
  <si>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</si>
  <si>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</si>
  <si>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</si>
  <si>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</si>
  <si>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</si>
  <si>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</si>
  <si>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</si>
  <si>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</si>
  <si>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</si>
  <si>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</si>
  <si>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</si>
  <si>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</si>
  <si>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</si>
  <si>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</si>
  <si>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</si>
  <si>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</si>
  <si>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</si>
  <si>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</si>
  <si>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</si>
  <si>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</si>
  <si>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</si>
  <si>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</si>
  <si>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</si>
  <si>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</si>
  <si>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</si>
  <si>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</si>
  <si>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</si>
  <si>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</si>
  <si>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</si>
  <si>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</si>
  <si>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</si>
  <si>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</si>
  <si>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</si>
  <si>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</si>
  <si>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</si>
  <si>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</si>
  <si>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</si>
  <si>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</si>
  <si>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</si>
  <si>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</si>
  <si>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</si>
  <si>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</si>
  <si>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</si>
  <si>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</si>
  <si>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</si>
  <si>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</si>
  <si>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</si>
  <si>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</si>
  <si>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</si>
  <si>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</si>
  <si>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</si>
  <si>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</si>
  <si>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</si>
  <si>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</si>
  <si>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</si>
  <si>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</si>
  <si>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</si>
  <si>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</si>
  <si>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</si>
  <si>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</si>
  <si>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</si>
  <si>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</si>
  <si>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</si>
  <si>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</si>
  <si>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</si>
  <si>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</si>
  <si>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</si>
  <si>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</si>
  <si>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</si>
  <si>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</si>
  <si>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</si>
  <si>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</si>
  <si>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</si>
  <si>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</si>
  <si>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</si>
  <si>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</si>
  <si>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</si>
  <si>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</si>
  <si>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</si>
  <si>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</si>
  <si>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</si>
  <si>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</si>
  <si>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</si>
  <si>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</si>
  <si>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</si>
  <si>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</si>
  <si>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</si>
  <si>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</si>
  <si>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</si>
  <si>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</si>
  <si>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</si>
  <si>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</si>
  <si>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</si>
  <si>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</si>
  <si>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</si>
  <si>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</si>
  <si>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</si>
  <si>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</si>
  <si>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</si>
  <si>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</si>
  <si>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</si>
  <si>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</si>
  <si>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</si>
  <si>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</si>
  <si>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</si>
  <si>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</si>
  <si>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</si>
  <si>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</si>
  <si>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</si>
  <si>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</si>
  <si>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</si>
  <si>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</si>
  <si>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</si>
  <si>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</si>
  <si>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</si>
  <si>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</si>
  <si>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</si>
  <si>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</si>
  <si>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</si>
  <si>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</si>
  <si>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</si>
  <si>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</si>
  <si>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</si>
  <si>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</si>
  <si>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</si>
  <si>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</si>
  <si>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</si>
  <si>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</si>
  <si>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</si>
  <si>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</si>
  <si>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</si>
  <si>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</si>
  <si>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</si>
  <si>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</si>
  <si>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</si>
  <si>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</si>
  <si>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</si>
  <si>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</si>
  <si>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</si>
  <si>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</si>
  <si>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</si>
  <si>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</si>
  <si>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</si>
  <si>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</si>
  <si>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</si>
  <si>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</si>
  <si>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</si>
  <si>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</si>
  <si>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</si>
  <si>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</si>
  <si>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</si>
  <si>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</si>
  <si>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</si>
  <si>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</si>
  <si>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</si>
  <si>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</si>
  <si>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</si>
  <si>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</si>
  <si>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</si>
  <si>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</si>
  <si>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</si>
  <si>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</si>
  <si>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</si>
  <si>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</si>
  <si>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</si>
  <si>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</si>
  <si>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</si>
  <si>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</si>
  <si>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</si>
  <si>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</si>
  <si>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</si>
  <si>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</si>
  <si>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</si>
  <si>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</si>
  <si>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</si>
  <si>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</si>
  <si>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</si>
  <si>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</si>
  <si>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</si>
  <si>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</si>
  <si>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</si>
  <si>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</si>
  <si>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</si>
  <si>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</si>
  <si>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</si>
  <si>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</si>
  <si>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</si>
  <si>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</si>
  <si>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</si>
  <si>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</si>
  <si>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</si>
  <si>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</si>
  <si>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</si>
  <si>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</si>
  <si>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</si>
  <si>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</si>
  <si>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</si>
  <si>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</si>
  <si>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</si>
  <si>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</si>
  <si>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</si>
  <si>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</si>
  <si>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</si>
  <si>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</si>
  <si>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</si>
  <si>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</si>
  <si>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</si>
  <si>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</si>
  <si>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</si>
  <si>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</si>
  <si>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</si>
  <si>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</si>
  <si>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</si>
  <si>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</si>
  <si>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</si>
  <si>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</si>
  <si>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</si>
  <si>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</si>
  <si>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</si>
  <si>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</si>
  <si>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</si>
  <si>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</si>
  <si>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</si>
  <si>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</si>
  <si>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</si>
  <si>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</si>
  <si>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</si>
  <si>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</si>
  <si>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</si>
  <si>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</si>
  <si>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</si>
  <si>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</si>
  <si>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</si>
  <si>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</si>
  <si>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</si>
  <si>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</si>
  <si>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</si>
  <si>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</si>
  <si>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</si>
  <si>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</si>
  <si>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</si>
  <si>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</si>
  <si>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</si>
  <si>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</si>
  <si>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</si>
  <si>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</si>
  <si>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</si>
  <si>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</si>
  <si>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</si>
  <si>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</si>
  <si>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</si>
  <si>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</si>
  <si>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</si>
  <si>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</si>
  <si>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</si>
  <si>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</si>
  <si>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</si>
  <si>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</si>
  <si>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</si>
  <si>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</si>
  <si>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</si>
  <si>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</si>
  <si>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</si>
  <si>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</si>
  <si>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</si>
  <si>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</si>
  <si>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</si>
  <si>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</si>
  <si>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</si>
  <si>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</si>
  <si>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</si>
  <si>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</si>
  <si>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</si>
  <si>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</si>
  <si>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</si>
  <si>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</si>
  <si>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</si>
  <si>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</si>
  <si>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</si>
  <si>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</si>
  <si>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</si>
  <si>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</si>
  <si>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</si>
  <si>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</si>
  <si>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</si>
  <si>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</si>
  <si>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</si>
  <si>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</si>
  <si>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</si>
  <si>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</si>
  <si>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</si>
  <si>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</si>
  <si>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</si>
  <si>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</si>
  <si>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</si>
  <si>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</si>
  <si>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</si>
  <si>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</si>
  <si>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</si>
  <si>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</si>
  <si>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</si>
  <si>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</si>
  <si>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</si>
  <si>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</si>
  <si>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</si>
  <si>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</si>
  <si>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</si>
  <si>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</si>
  <si>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</si>
  <si>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</si>
  <si>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</si>
  <si>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</si>
  <si>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</si>
  <si>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</si>
  <si>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</si>
  <si>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</si>
  <si>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</si>
  <si>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</si>
  <si>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</si>
  <si>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</si>
  <si>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</si>
  <si>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</si>
  <si>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</si>
  <si>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</si>
  <si>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</si>
  <si>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</si>
  <si>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</si>
  <si>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</si>
  <si>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</si>
  <si>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</si>
  <si>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</si>
  <si>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</si>
  <si>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</si>
  <si>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</si>
  <si>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</si>
  <si>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</si>
  <si>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</si>
  <si>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</si>
  <si>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</si>
  <si>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</si>
  <si>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</si>
  <si>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</si>
  <si>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</si>
  <si>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</si>
  <si>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</si>
  <si>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</si>
  <si>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</si>
  <si>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</si>
  <si>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</si>
  <si>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</si>
  <si>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</si>
  <si>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</si>
  <si>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</si>
  <si>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</si>
  <si>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</si>
  <si>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</si>
  <si>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</si>
  <si>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</si>
  <si>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</si>
  <si>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</si>
  <si>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</si>
  <si>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</si>
  <si>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</si>
  <si>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</si>
  <si>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</si>
  <si>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</si>
  <si>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</si>
  <si>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</si>
  <si>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</si>
  <si>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</si>
  <si>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</si>
  <si>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</si>
  <si>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</si>
  <si>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</si>
  <si>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</si>
  <si>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</si>
  <si>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</si>
  <si>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</si>
  <si>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</si>
  <si>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</si>
  <si>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</si>
  <si>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</si>
  <si>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</si>
  <si>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</si>
  <si>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</si>
  <si>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</si>
  <si>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</si>
  <si>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</si>
  <si>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</si>
  <si>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</si>
  <si>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</si>
  <si>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</si>
  <si>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</si>
  <si>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</si>
  <si>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</si>
  <si>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</si>
  <si>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</si>
  <si>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</si>
  <si>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</si>
  <si>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</si>
  <si>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</si>
  <si>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</si>
  <si>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</si>
  <si>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</si>
  <si>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</si>
  <si>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</si>
  <si>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</si>
  <si>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</si>
  <si>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</si>
  <si>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</si>
  <si>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</si>
  <si>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</si>
  <si>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</si>
  <si>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</si>
  <si>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</si>
  <si>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</si>
  <si>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</si>
  <si>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</si>
  <si>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</si>
  <si>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</si>
  <si>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</si>
  <si>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</si>
  <si>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</si>
  <si>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</si>
  <si>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</si>
  <si>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</si>
  <si>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</si>
  <si>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</si>
  <si>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</si>
  <si>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</si>
  <si>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</si>
  <si>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</si>
  <si>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</si>
  <si>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</si>
  <si>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</si>
  <si>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</si>
  <si>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</si>
  <si>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</si>
  <si>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</si>
  <si>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</si>
  <si>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</si>
  <si>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</si>
  <si>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</si>
  <si>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</si>
  <si>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</si>
  <si>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</si>
  <si>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</si>
  <si>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</si>
  <si>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</si>
  <si>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</si>
  <si>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</si>
  <si>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</si>
  <si>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</si>
  <si>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</si>
  <si>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</si>
  <si>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</si>
  <si>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</si>
  <si>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</si>
  <si>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</si>
  <si>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</si>
  <si>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</si>
  <si>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</si>
  <si>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</si>
  <si>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</si>
  <si>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</si>
  <si>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</si>
  <si>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</si>
  <si>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</si>
  <si>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</si>
  <si>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</si>
  <si>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</si>
  <si>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</si>
  <si>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</si>
  <si>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</si>
  <si>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</si>
  <si>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</si>
  <si>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</si>
  <si>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</si>
  <si>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</si>
  <si>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</si>
  <si>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</si>
  <si>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</si>
  <si>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</si>
  <si>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</si>
  <si>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</si>
  <si>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</si>
  <si>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</si>
  <si>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</si>
  <si>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</si>
  <si>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</si>
  <si>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</si>
  <si>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</si>
  <si>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</si>
  <si>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</si>
  <si>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</si>
  <si>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</si>
  <si>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</si>
  <si>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</si>
  <si>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</si>
  <si>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</si>
  <si>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</si>
  <si>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</si>
  <si>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</si>
  <si>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</si>
  <si>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</si>
  <si>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</si>
  <si>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</si>
  <si>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</si>
  <si>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</si>
  <si>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</si>
  <si>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</si>
  <si>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</si>
  <si>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</si>
  <si>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</si>
  <si>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</si>
  <si>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</si>
  <si>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</si>
  <si>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</si>
  <si>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</si>
  <si>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</si>
  <si>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</si>
  <si>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</si>
  <si>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</si>
  <si>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</si>
  <si>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</si>
  <si>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</si>
  <si>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</si>
  <si>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</si>
  <si>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</si>
  <si>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</si>
  <si>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</si>
  <si>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</si>
  <si>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</si>
  <si>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</si>
  <si>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</si>
  <si>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</si>
  <si>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</si>
  <si>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</si>
  <si>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</si>
  <si>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</si>
  <si>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</si>
  <si>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</si>
  <si>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</si>
  <si>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</si>
  <si>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</si>
  <si>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</si>
  <si>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</si>
  <si>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</si>
  <si>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</si>
  <si>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</si>
  <si>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</si>
  <si>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</si>
  <si>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</si>
  <si>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</si>
  <si>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</si>
  <si>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</si>
  <si>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</si>
  <si>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</si>
  <si>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</si>
  <si>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</si>
  <si>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</si>
  <si>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</si>
  <si>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</si>
  <si>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</si>
  <si>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</si>
  <si>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</si>
  <si>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</si>
  <si>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</si>
  <si>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</si>
  <si>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</si>
  <si>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</si>
  <si>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</si>
  <si>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</si>
  <si>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</si>
  <si>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</si>
  <si>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</si>
  <si>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</si>
  <si>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</si>
  <si>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</si>
  <si>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</si>
  <si>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</si>
  <si>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</si>
  <si>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</si>
  <si>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</si>
  <si>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</si>
  <si>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</si>
  <si>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</si>
  <si>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</si>
  <si>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</si>
  <si>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</si>
  <si>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</si>
  <si>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</si>
  <si>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</si>
  <si>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</si>
  <si>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</si>
  <si>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</si>
  <si>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</si>
  <si>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</si>
  <si>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</si>
  <si>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</si>
  <si>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</si>
  <si>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</si>
  <si>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</si>
  <si>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</si>
  <si>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</si>
  <si>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</si>
  <si>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</si>
  <si>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</si>
  <si>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</si>
  <si>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</si>
  <si>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</si>
  <si>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</si>
  <si>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</si>
  <si>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</si>
  <si>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</si>
  <si>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</si>
  <si>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</si>
  <si>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</si>
  <si>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</si>
  <si>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</si>
  <si>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</si>
  <si>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</si>
  <si>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</si>
  <si>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</si>
  <si>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</si>
  <si>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</si>
  <si>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</si>
  <si>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</si>
  <si>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</si>
  <si>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</si>
  <si>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</si>
  <si>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</si>
  <si>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</si>
  <si>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</si>
  <si>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</si>
  <si>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</si>
  <si>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</si>
  <si>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</si>
  <si>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</si>
  <si>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</si>
  <si>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</si>
  <si>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</si>
  <si>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</si>
  <si>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</si>
  <si>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</si>
  <si>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</si>
  <si>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</si>
  <si>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</si>
  <si>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</si>
  <si>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</si>
  <si>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</si>
  <si>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</si>
  <si>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</si>
  <si>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</si>
  <si>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</si>
  <si>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</si>
  <si>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</si>
  <si>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</si>
  <si>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</si>
  <si>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</si>
  <si>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</si>
  <si>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</si>
  <si>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</si>
  <si>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</si>
  <si>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</si>
  <si>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</si>
  <si>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</si>
  <si>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</si>
  <si>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</si>
  <si>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</si>
  <si>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</si>
  <si>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</si>
  <si>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</si>
  <si>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</si>
  <si>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</si>
  <si>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</si>
  <si>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</si>
  <si>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</si>
  <si>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</si>
  <si>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</si>
  <si>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</si>
  <si>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</si>
  <si>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</si>
  <si>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</si>
  <si>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</si>
  <si>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</si>
  <si>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</si>
  <si>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</si>
  <si>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</si>
  <si>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</si>
  <si>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</si>
  <si>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</si>
  <si>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</si>
  <si>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</si>
  <si>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</si>
  <si>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</si>
  <si>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</si>
  <si>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</si>
  <si>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</si>
  <si>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</si>
  <si>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</si>
  <si>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</si>
  <si>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</si>
  <si>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</si>
  <si>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</si>
  <si>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</si>
  <si>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</si>
  <si>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</si>
  <si>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</si>
  <si>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</si>
  <si>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</si>
  <si>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</si>
  <si>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</si>
  <si>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</si>
  <si>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</si>
  <si>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</si>
  <si>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</si>
  <si>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</si>
  <si>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</si>
  <si>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</si>
  <si>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</si>
  <si>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</si>
  <si>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</si>
  <si>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</si>
  <si>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</si>
  <si>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</si>
  <si>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</si>
  <si>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</si>
  <si>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</si>
  <si>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</si>
  <si>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</si>
  <si>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</si>
  <si>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</si>
  <si>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</si>
  <si>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</si>
  <si>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</si>
  <si>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</si>
  <si>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</si>
  <si>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</si>
  <si>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</si>
  <si>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</si>
  <si>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</si>
  <si>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</si>
  <si>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</si>
  <si>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</si>
  <si>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</si>
  <si>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</si>
  <si>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</si>
  <si>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</si>
  <si>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</si>
  <si>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</si>
  <si>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</si>
  <si>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</si>
  <si>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</si>
  <si>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</si>
  <si>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</si>
  <si>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</si>
  <si>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</si>
  <si>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</si>
  <si>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</si>
  <si>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</si>
  <si>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</si>
  <si>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</si>
  <si>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</si>
  <si>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</si>
  <si>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</si>
  <si>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</si>
  <si>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</si>
  <si>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</si>
  <si>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</si>
  <si>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</si>
  <si>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</si>
  <si>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</si>
  <si>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</si>
  <si>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</si>
  <si>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</si>
  <si>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</si>
  <si>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</si>
  <si>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</si>
  <si>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</si>
  <si>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</si>
  <si>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</si>
  <si>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</si>
  <si>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</si>
  <si>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</si>
  <si>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</si>
  <si>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</si>
  <si>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</si>
  <si>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</si>
  <si>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</si>
  <si>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</si>
  <si>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</si>
  <si>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</si>
  <si>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</si>
  <si>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</si>
  <si>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</si>
  <si>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</si>
  <si>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</si>
  <si>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</si>
  <si>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</si>
  <si>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</si>
  <si>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</si>
  <si>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</si>
  <si>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</si>
  <si>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</si>
  <si>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</si>
  <si>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</si>
  <si>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</si>
  <si>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</si>
  <si>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</si>
  <si>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</si>
  <si>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</si>
  <si>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</si>
  <si>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</si>
  <si>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</si>
  <si>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</si>
  <si>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</si>
  <si>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</si>
  <si>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</si>
  <si>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</si>
  <si>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</si>
  <si>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</si>
  <si>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</si>
  <si>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</si>
  <si>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</si>
  <si>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</si>
  <si>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</si>
  <si>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</si>
  <si>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</si>
  <si>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</si>
  <si>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</si>
  <si>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</si>
  <si>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</si>
  <si>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</si>
  <si>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</si>
  <si>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</si>
  <si>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</si>
  <si>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</si>
  <si>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</si>
  <si>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</si>
  <si>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</si>
  <si>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</si>
  <si>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</si>
  <si>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</si>
  <si>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</si>
  <si>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</si>
  <si>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</si>
  <si>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</si>
  <si>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</si>
  <si>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</si>
  <si>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</si>
  <si>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</si>
  <si>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</si>
  <si>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</si>
  <si>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</si>
  <si>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</si>
  <si>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</si>
  <si>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</si>
  <si>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</si>
  <si>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</si>
  <si>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</si>
  <si>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</si>
  <si>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</si>
  <si>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</si>
  <si>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</si>
  <si>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</si>
  <si>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</si>
  <si>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</si>
  <si>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</si>
  <si>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</si>
  <si>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</si>
  <si>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</si>
  <si>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</si>
  <si>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</si>
  <si>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</si>
  <si>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</si>
  <si>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</si>
  <si>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</si>
  <si>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</si>
  <si>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</si>
  <si>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</si>
  <si>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</si>
  <si>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</si>
  <si>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</si>
  <si>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</si>
  <si>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</si>
  <si>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</si>
  <si>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</si>
  <si>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</si>
  <si>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</si>
  <si>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</si>
  <si>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</si>
  <si>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</si>
  <si>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</si>
  <si>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</si>
  <si>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</si>
  <si>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</si>
  <si>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</si>
  <si>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</si>
  <si>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</si>
  <si>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</si>
  <si>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</si>
  <si>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</si>
  <si>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</si>
  <si>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</si>
  <si>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</si>
  <si>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</si>
  <si>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</si>
  <si>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</si>
  <si>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</si>
  <si>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</si>
  <si>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</si>
  <si>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</si>
  <si>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</si>
  <si>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</si>
  <si>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</si>
  <si>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</si>
  <si>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</si>
  <si>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</si>
  <si>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</si>
  <si>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</si>
  <si>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</si>
  <si>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</si>
  <si>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</si>
  <si>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</si>
  <si>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</si>
  <si>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</si>
  <si>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</si>
  <si>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</si>
  <si>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</si>
  <si>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</si>
  <si>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</si>
  <si>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</si>
  <si>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</si>
  <si>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</si>
  <si>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</si>
  <si>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</si>
  <si>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</si>
  <si>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</si>
  <si>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</si>
  <si>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</si>
  <si>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</si>
  <si>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</si>
  <si>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</si>
  <si>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</si>
  <si>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</si>
  <si>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</si>
  <si>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</si>
  <si>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</si>
  <si>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</si>
  <si>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</si>
  <si>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</si>
  <si>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</si>
  <si>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</si>
  <si>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</si>
  <si>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</si>
  <si>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</si>
  <si>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</si>
  <si>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</si>
  <si>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</si>
  <si>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</si>
  <si>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</si>
  <si>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</si>
  <si>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</si>
  <si>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</si>
  <si>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</si>
  <si>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</si>
  <si>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</si>
  <si>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</si>
  <si>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</si>
  <si>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</si>
  <si>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</si>
  <si>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</si>
  <si>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</si>
  <si>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</si>
  <si>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</si>
  <si>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</si>
  <si>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</si>
  <si>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</si>
  <si>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</si>
  <si>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</si>
  <si>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</si>
  <si>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</si>
  <si>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</si>
  <si>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</si>
  <si>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</si>
  <si>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</si>
  <si>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</si>
  <si>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</si>
  <si>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</si>
  <si>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</si>
  <si>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</si>
  <si>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</si>
  <si>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</si>
  <si>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</si>
  <si>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</si>
  <si>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</si>
  <si>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</si>
  <si>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</si>
  <si>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</si>
  <si>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</si>
  <si>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</si>
  <si>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</si>
  <si>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</si>
  <si>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</si>
  <si>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</si>
  <si>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</si>
  <si>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</si>
  <si>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</si>
  <si>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</si>
  <si>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</si>
  <si>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</si>
  <si>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</si>
  <si>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</si>
  <si>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</si>
  <si>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</si>
  <si>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</si>
  <si>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</si>
  <si>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</si>
  <si>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</si>
  <si>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</si>
  <si>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</si>
  <si>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</si>
  <si>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</si>
  <si>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</si>
  <si>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</si>
  <si>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</si>
  <si>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</si>
  <si>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</si>
  <si>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</si>
  <si>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</si>
  <si>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</si>
  <si>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</si>
  <si>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</si>
  <si>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</si>
  <si>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</si>
  <si>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</si>
  <si>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</si>
  <si>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</si>
  <si>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</si>
  <si>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</si>
  <si>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</si>
  <si>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</si>
  <si>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</si>
  <si>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</si>
  <si>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</si>
  <si>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</si>
  <si>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</si>
  <si>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</si>
  <si>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</si>
  <si>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</si>
  <si>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</si>
  <si>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</si>
  <si>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</si>
  <si>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</si>
  <si>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</si>
  <si>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</si>
  <si>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</si>
  <si>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</si>
  <si>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</si>
  <si>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</si>
  <si>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</si>
  <si>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</si>
  <si>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</si>
  <si>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</si>
  <si>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</si>
  <si>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</si>
  <si>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</si>
  <si>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</si>
  <si>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</si>
  <si>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</si>
  <si>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</si>
  <si>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</si>
  <si>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</si>
  <si>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</si>
  <si>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</si>
  <si>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</si>
  <si>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</si>
  <si>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</si>
  <si>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</si>
  <si>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</si>
  <si>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</si>
  <si>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</si>
  <si>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</si>
  <si>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</si>
  <si>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</si>
  <si>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</si>
  <si>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</si>
  <si>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</si>
  <si>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</si>
  <si>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</si>
  <si>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</si>
  <si>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</si>
  <si>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</si>
  <si>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</si>
  <si>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</si>
  <si>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</si>
  <si>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</si>
  <si>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</si>
  <si>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</si>
  <si>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</si>
  <si>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</si>
  <si>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</si>
  <si>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</si>
  <si>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</si>
  <si>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</si>
  <si>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</si>
  <si>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</si>
  <si>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</si>
  <si>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</si>
  <si>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</si>
  <si>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</si>
  <si>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</si>
  <si>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</si>
  <si>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</si>
  <si>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</si>
  <si>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</si>
  <si>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</si>
  <si>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</si>
  <si>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</si>
  <si>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</si>
  <si>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</si>
  <si>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</si>
  <si>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</si>
  <si>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</si>
  <si>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</si>
  <si>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</si>
  <si>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</si>
  <si>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</si>
  <si>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</si>
  <si>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</si>
  <si>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</si>
  <si>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</si>
  <si>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</si>
  <si>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</si>
  <si>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</si>
  <si>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</si>
  <si>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</si>
  <si>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</si>
  <si>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</si>
  <si>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</si>
  <si>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</si>
  <si>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</si>
  <si>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</si>
  <si>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</si>
  <si>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</si>
  <si>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</si>
  <si>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</si>
  <si>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</si>
  <si>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</si>
  <si>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</si>
  <si>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</si>
  <si>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</si>
  <si>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</si>
  <si>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</si>
  <si>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</si>
  <si>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</si>
  <si>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</si>
  <si>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</si>
  <si>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</si>
  <si>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</si>
  <si>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</si>
  <si>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</si>
  <si>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</si>
  <si>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</si>
  <si>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</si>
  <si>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</si>
  <si>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</si>
  <si>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</si>
  <si>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</si>
  <si>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</si>
  <si>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</si>
  <si>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</si>
  <si>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</si>
  <si>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</si>
  <si>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</si>
  <si>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</si>
  <si>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</si>
  <si>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</si>
  <si>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</si>
  <si>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</si>
  <si>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</si>
  <si>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</si>
  <si>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</si>
  <si>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</si>
  <si>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</si>
  <si>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</si>
  <si>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</si>
  <si>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</si>
  <si>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</si>
  <si>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</si>
  <si>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</si>
  <si>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</si>
  <si>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</si>
  <si>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</si>
  <si>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</si>
  <si>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</si>
  <si>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</si>
  <si>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</si>
  <si>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</si>
  <si>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</si>
  <si>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</si>
  <si>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</si>
  <si>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</si>
  <si>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</si>
  <si>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</si>
  <si>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</si>
  <si>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</si>
  <si>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</si>
  <si>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</si>
  <si>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</si>
  <si>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</si>
  <si>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</si>
  <si>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</si>
  <si>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</si>
  <si>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</si>
  <si>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</si>
  <si>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</si>
  <si>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</si>
  <si>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</si>
  <si>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</si>
  <si>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</si>
  <si>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</si>
  <si>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</si>
  <si>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</si>
  <si>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</si>
  <si>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</si>
  <si>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</si>
  <si>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</si>
  <si>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</si>
  <si>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</si>
  <si>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</si>
  <si>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</si>
  <si>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</si>
  <si>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</si>
  <si>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</si>
  <si>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</si>
  <si>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</si>
  <si>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</si>
  <si>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</si>
  <si>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</si>
  <si>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</si>
  <si>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</si>
  <si>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</si>
  <si>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</si>
  <si>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</si>
  <si>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</si>
  <si>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</si>
  <si>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</si>
  <si>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</si>
  <si>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</si>
  <si>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</si>
  <si>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</si>
  <si>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</si>
  <si>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</si>
  <si>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</si>
  <si>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</si>
  <si>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</si>
  <si>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</si>
  <si>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</si>
  <si>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</si>
  <si>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</si>
  <si>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</si>
  <si>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</si>
  <si>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</si>
  <si>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</si>
  <si>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</si>
  <si>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</si>
  <si>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</si>
  <si>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</si>
  <si>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</si>
  <si>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</si>
  <si>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</si>
  <si>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</si>
  <si>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</si>
  <si>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</si>
  <si>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</si>
  <si>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</si>
  <si>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</si>
  <si>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</si>
  <si>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</si>
  <si>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</si>
  <si>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</si>
  <si>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</si>
  <si>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</si>
  <si>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</si>
  <si>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</si>
  <si>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</si>
  <si>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</si>
  <si>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</si>
  <si>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</si>
  <si>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</si>
  <si>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</si>
  <si>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</si>
  <si>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</si>
  <si>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</si>
  <si>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</si>
  <si>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</si>
  <si>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</si>
  <si>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</si>
  <si>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</si>
  <si>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</si>
  <si>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</si>
  <si>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</si>
  <si>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</si>
  <si>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</si>
  <si>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</si>
  <si>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</si>
  <si>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</si>
  <si>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</si>
  <si>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</si>
  <si>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</si>
  <si>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</si>
  <si>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</si>
  <si>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</si>
  <si>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</si>
  <si>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</si>
  <si>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</si>
  <si>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</si>
  <si>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</si>
  <si>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</si>
  <si>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</si>
  <si>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</si>
  <si>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</si>
  <si>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</si>
  <si>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</si>
  <si>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</si>
  <si>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</si>
  <si>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</si>
  <si>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</si>
  <si>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</si>
  <si>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</si>
  <si>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</si>
  <si>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</si>
  <si>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</si>
  <si>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</si>
  <si>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</si>
  <si>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</si>
  <si>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</si>
  <si>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</si>
  <si>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</si>
  <si>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</si>
  <si>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</si>
  <si>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</si>
  <si>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</si>
  <si>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</si>
  <si>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</si>
  <si>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</si>
  <si>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</si>
  <si>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</si>
  <si>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</si>
  <si>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</si>
  <si>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</si>
  <si>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</si>
  <si>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</si>
  <si>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</si>
  <si>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</si>
  <si>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</si>
  <si>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</si>
  <si>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</si>
  <si>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</si>
  <si>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</si>
  <si>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</si>
  <si>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</si>
  <si>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</si>
  <si>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</si>
  <si>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</si>
  <si>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</si>
  <si>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</si>
  <si>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</si>
  <si>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</si>
  <si>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</si>
  <si>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</si>
  <si>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</si>
  <si>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</si>
  <si>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</si>
  <si>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</si>
  <si>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</si>
  <si>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</si>
  <si>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</si>
  <si>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</si>
  <si>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</si>
  <si>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</si>
  <si>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</si>
  <si>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</si>
  <si>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</si>
  <si>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</si>
  <si>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</si>
  <si>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</si>
  <si>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</si>
  <si>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</si>
  <si>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</si>
  <si>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</si>
  <si>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</si>
  <si>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</si>
  <si>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</si>
  <si>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</si>
  <si>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</si>
  <si>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</si>
  <si>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</si>
  <si>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</si>
  <si>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</si>
  <si>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</si>
  <si>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</si>
  <si>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</si>
  <si>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</si>
  <si>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</si>
  <si>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</si>
  <si>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</si>
  <si>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</si>
  <si>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</si>
  <si>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</si>
  <si>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</si>
  <si>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</si>
  <si>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</si>
  <si>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</si>
  <si>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</si>
  <si>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</si>
  <si>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</si>
  <si>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</si>
  <si>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</si>
  <si>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</si>
  <si>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</si>
  <si>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</si>
  <si>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</si>
  <si>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</si>
  <si>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</si>
  <si>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</si>
  <si>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</si>
  <si>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</si>
  <si>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</si>
  <si>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</si>
  <si>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</si>
  <si>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</si>
  <si>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</si>
  <si>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</si>
  <si>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</si>
  <si>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</si>
  <si>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</si>
  <si>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</si>
  <si>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</si>
  <si>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</si>
  <si>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</si>
  <si>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</si>
  <si>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</si>
  <si>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</si>
  <si>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</si>
  <si>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</si>
  <si>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</si>
  <si>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</si>
  <si>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</si>
  <si>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</si>
  <si>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</si>
  <si>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</si>
  <si>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</si>
  <si>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</si>
  <si>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</si>
  <si>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</si>
  <si>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</si>
  <si>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</si>
  <si>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</si>
  <si>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</si>
  <si>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</si>
  <si>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</si>
  <si>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</si>
  <si>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</si>
  <si>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</si>
  <si>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</si>
  <si>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</si>
  <si>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</si>
  <si>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</si>
  <si>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</si>
  <si>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</si>
  <si>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</si>
  <si>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</si>
  <si>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</si>
  <si>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</si>
  <si>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</si>
  <si>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</si>
  <si>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</si>
  <si>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</si>
  <si>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</si>
  <si>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</si>
  <si>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</si>
  <si>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</si>
  <si>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</si>
  <si>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</si>
  <si>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</si>
  <si>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</si>
  <si>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</si>
  <si>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</si>
  <si>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</si>
  <si>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</si>
  <si>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</si>
  <si>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</si>
  <si>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</si>
  <si>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</si>
  <si>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</si>
  <si>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</si>
  <si>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</si>
  <si>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</si>
  <si>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</si>
  <si>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</si>
  <si>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</si>
  <si>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</si>
  <si>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</si>
  <si>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</si>
  <si>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</si>
  <si>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</si>
  <si>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</si>
  <si>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</si>
  <si>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</si>
  <si>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</si>
  <si>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</si>
  <si>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</si>
  <si>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</si>
  <si>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</si>
  <si>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</si>
  <si>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</si>
  <si>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</si>
  <si>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</si>
  <si>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</si>
  <si>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</si>
  <si>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</si>
  <si>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</si>
  <si>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</si>
  <si>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</si>
  <si>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</si>
  <si>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</si>
  <si>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</si>
  <si>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</si>
  <si>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</si>
  <si>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</si>
  <si>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</si>
  <si>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</si>
  <si>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</si>
  <si>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</si>
  <si>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</si>
  <si>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</si>
  <si>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</si>
  <si>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</si>
  <si>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</si>
  <si>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</si>
  <si>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</si>
  <si>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</si>
  <si>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</si>
  <si>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</si>
  <si>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</si>
  <si>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</si>
  <si>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</si>
  <si>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</si>
  <si>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</si>
  <si>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</si>
  <si>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</si>
  <si>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</si>
  <si>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</si>
  <si>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</si>
  <si>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</si>
  <si>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</si>
  <si>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</si>
  <si>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</si>
  <si>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</si>
  <si>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</si>
  <si>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</si>
  <si>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</si>
  <si>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</si>
  <si>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</si>
  <si>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</si>
  <si>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</si>
  <si>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</si>
  <si>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</si>
  <si>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</si>
  <si>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</si>
  <si>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</si>
  <si>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</si>
  <si>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</si>
  <si>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</si>
  <si>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</si>
  <si>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</si>
  <si>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</si>
  <si>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</si>
  <si>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</si>
  <si>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</si>
  <si>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</si>
  <si>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</si>
  <si>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</si>
  <si>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</si>
  <si>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</si>
  <si>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</si>
  <si>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</si>
  <si>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</si>
  <si>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</si>
  <si>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</si>
  <si>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</si>
  <si>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</si>
  <si>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</si>
  <si>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</si>
  <si>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</si>
  <si>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</si>
  <si>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</si>
  <si>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</si>
  <si>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</si>
  <si>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</si>
  <si>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</si>
  <si>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</si>
  <si>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</si>
  <si>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</si>
  <si>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</si>
  <si>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</si>
  <si>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</si>
  <si>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</si>
  <si>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</si>
  <si>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</si>
  <si>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</si>
  <si>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</si>
  <si>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</si>
  <si>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</si>
  <si>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</si>
  <si>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</si>
  <si>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</si>
  <si>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</si>
  <si>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</si>
  <si>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</si>
  <si>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</si>
  <si>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</si>
  <si>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</si>
  <si>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</si>
  <si>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</si>
  <si>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</si>
  <si>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</si>
  <si>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</si>
  <si>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</si>
  <si>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</si>
  <si>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</si>
  <si>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</si>
  <si>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</si>
  <si>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</si>
  <si>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</si>
  <si>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</si>
  <si>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</si>
  <si>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</si>
  <si>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</si>
  <si>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</si>
  <si>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</si>
  <si>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</si>
  <si>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</si>
  <si>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</si>
  <si>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</si>
  <si>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</si>
  <si>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</si>
  <si>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</si>
  <si>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</si>
  <si>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</si>
  <si>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</si>
  <si>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</si>
  <si>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</si>
  <si>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</si>
  <si>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</si>
  <si>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</si>
  <si>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</si>
  <si>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</si>
  <si>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</si>
  <si>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</si>
  <si>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</si>
  <si>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</si>
  <si>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</si>
  <si>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</si>
  <si>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</si>
  <si>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</si>
  <si>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</si>
  <si>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</si>
  <si>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</si>
  <si>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</si>
  <si>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</si>
  <si>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</si>
  <si>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</si>
  <si>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</si>
  <si>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</si>
  <si>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</si>
  <si>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</si>
  <si>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</si>
  <si>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</si>
  <si>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</si>
  <si>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</si>
  <si>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</si>
  <si>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</si>
  <si>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</si>
  <si>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</si>
  <si>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</si>
  <si>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</si>
  <si>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</si>
  <si>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</si>
  <si>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</si>
  <si>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</si>
  <si>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</si>
  <si>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</si>
  <si>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</si>
  <si>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</si>
  <si>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</si>
  <si>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</si>
  <si>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</si>
  <si>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</si>
  <si>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</si>
  <si>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</si>
  <si>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</si>
  <si>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</si>
  <si>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</si>
  <si>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</si>
  <si>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</si>
  <si>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</si>
  <si>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</si>
  <si>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</si>
  <si>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</si>
  <si>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</si>
  <si>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</si>
  <si>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</si>
  <si>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</si>
  <si>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</si>
  <si>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</si>
  <si>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</si>
  <si>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</si>
  <si>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</si>
  <si>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</si>
  <si>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</si>
  <si>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</si>
  <si>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</si>
  <si>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</si>
  <si>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</si>
  <si>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</si>
  <si>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</si>
  <si>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</si>
  <si>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</si>
  <si>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</si>
  <si>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</si>
  <si>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</si>
  <si>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</si>
  <si>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</si>
  <si>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</si>
  <si>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</si>
  <si>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</si>
  <si>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</si>
  <si>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</si>
  <si>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</si>
  <si>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</si>
  <si>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</si>
  <si>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</si>
  <si>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</si>
  <si>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</si>
  <si>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</si>
  <si>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</si>
  <si>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</si>
  <si>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</si>
  <si>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</si>
  <si>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</si>
  <si>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</si>
  <si>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</si>
  <si>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</si>
  <si>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</si>
  <si>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</si>
  <si>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</si>
  <si>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</si>
  <si>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</si>
  <si>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</si>
  <si>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</si>
  <si>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</si>
  <si>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</si>
  <si>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</si>
  <si>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</si>
  <si>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</si>
  <si>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</si>
  <si>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</si>
  <si>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</si>
  <si>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</si>
  <si>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</si>
  <si>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</si>
  <si>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</si>
  <si>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</si>
  <si>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</si>
  <si>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</si>
  <si>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</si>
  <si>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</si>
  <si>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</si>
  <si>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</si>
  <si>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</si>
  <si>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</si>
  <si>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</si>
  <si>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</si>
  <si>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</si>
  <si>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</si>
  <si>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</si>
  <si>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</si>
  <si>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</si>
  <si>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</si>
  <si>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</si>
  <si>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</si>
  <si>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</si>
  <si>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</si>
  <si>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</si>
  <si>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</si>
  <si>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</si>
  <si>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</si>
  <si>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</si>
  <si>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</si>
  <si>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</si>
  <si>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</si>
  <si>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</si>
  <si>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</si>
  <si>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</si>
  <si>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</si>
  <si>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</si>
  <si>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</si>
  <si>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</si>
  <si>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</si>
  <si>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</si>
  <si>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</si>
  <si>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</si>
  <si>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</si>
  <si>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</si>
  <si>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</si>
  <si>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</si>
  <si>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</si>
  <si>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</si>
  <si>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</si>
  <si>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</si>
  <si>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</si>
  <si>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</si>
  <si>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</si>
  <si>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</si>
  <si>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</si>
  <si>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</si>
  <si>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</si>
  <si>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</si>
  <si>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</si>
  <si>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</si>
  <si>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</si>
  <si>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</si>
  <si>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</si>
  <si>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</si>
  <si>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</si>
  <si>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</si>
  <si>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</si>
  <si>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</si>
  <si>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</si>
  <si>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</si>
  <si>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</si>
  <si>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</si>
  <si>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</si>
  <si>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</si>
  <si>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</si>
  <si>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</si>
  <si>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</si>
  <si>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</si>
  <si>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</si>
  <si>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</si>
  <si>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</si>
  <si>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</si>
  <si>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</si>
  <si>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</si>
  <si>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</si>
  <si>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</si>
  <si>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</si>
  <si>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</si>
  <si>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</si>
  <si>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</si>
  <si>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</si>
  <si>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</si>
  <si>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</si>
  <si>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</si>
  <si>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</si>
  <si>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</si>
  <si>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</si>
  <si>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</si>
  <si>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</si>
  <si>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</si>
  <si>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</si>
  <si>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</si>
  <si>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</si>
  <si>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</si>
  <si>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</si>
  <si>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</si>
  <si>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</si>
  <si>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</si>
  <si>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</si>
  <si>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</si>
  <si>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</si>
  <si>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</si>
  <si>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</si>
  <si>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</si>
  <si>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</si>
  <si>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</si>
  <si>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</si>
  <si>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</si>
  <si>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</si>
  <si>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</si>
  <si>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</si>
  <si>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</si>
  <si>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</si>
  <si>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</si>
  <si>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</si>
  <si>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</si>
  <si>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</si>
  <si>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</si>
  <si>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</si>
  <si>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</si>
  <si>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</si>
  <si>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</si>
  <si>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</si>
  <si>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</si>
  <si>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</si>
  <si>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</si>
  <si>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</si>
  <si>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</si>
  <si>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</si>
  <si>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</si>
  <si>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</si>
  <si>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</si>
  <si>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</si>
  <si>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</si>
  <si>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</si>
  <si>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</si>
  <si>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</si>
  <si>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</si>
  <si>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</si>
  <si>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</si>
  <si>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</si>
  <si>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</si>
  <si>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</si>
  <si>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</si>
  <si>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</si>
  <si>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</si>
  <si>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</si>
  <si>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</si>
  <si>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</si>
  <si>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</si>
  <si>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</si>
  <si>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</si>
  <si>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</si>
  <si>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</si>
  <si>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</si>
  <si>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</si>
  <si>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</si>
  <si>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</si>
  <si>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</si>
  <si>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</si>
  <si>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</si>
  <si>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</si>
  <si>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</si>
  <si>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</si>
  <si>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</si>
  <si>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</si>
  <si>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</si>
  <si>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</si>
  <si>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</si>
  <si>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</si>
  <si>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</si>
  <si>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</si>
  <si>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</si>
  <si>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</si>
  <si>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</si>
  <si>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</si>
  <si>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</si>
  <si>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</si>
  <si>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</si>
  <si>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</si>
  <si>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</si>
  <si>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</si>
  <si>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</si>
  <si>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</si>
  <si>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</si>
  <si>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</si>
  <si>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</si>
  <si>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</si>
  <si>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</si>
  <si>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</si>
  <si>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</si>
  <si>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</si>
  <si>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</si>
  <si>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</si>
  <si>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</si>
  <si>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</si>
  <si>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</si>
  <si>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</si>
  <si>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</si>
  <si>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</si>
  <si>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</si>
  <si>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</si>
  <si>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</si>
  <si>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</si>
  <si>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</si>
  <si>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</si>
  <si>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</si>
  <si>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</si>
  <si>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</si>
  <si>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</si>
  <si>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</si>
  <si>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</si>
  <si>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</si>
  <si>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</si>
  <si>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</si>
  <si>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</si>
  <si>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</si>
  <si>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</si>
  <si>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</si>
  <si>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</si>
  <si>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</si>
  <si>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</si>
  <si>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</si>
  <si>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</si>
  <si>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</si>
  <si>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</si>
  <si>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</si>
  <si>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</si>
  <si>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</si>
  <si>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</si>
  <si>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</si>
  <si>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</si>
  <si>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</si>
  <si>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</si>
  <si>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</si>
  <si>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</si>
  <si>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</si>
  <si>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</si>
  <si>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</si>
  <si>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</si>
  <si>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</si>
  <si>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</si>
  <si>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</si>
  <si>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</si>
  <si>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</si>
  <si>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</si>
  <si>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</si>
  <si>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</si>
  <si>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</si>
  <si>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</si>
  <si>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</si>
  <si>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</si>
  <si>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</si>
  <si>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</si>
  <si>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</si>
  <si>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</si>
  <si>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</si>
  <si>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</si>
  <si>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</si>
  <si>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</si>
  <si>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</si>
  <si>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</si>
  <si>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</si>
  <si>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</si>
  <si>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</si>
  <si>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</si>
  <si>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</si>
  <si>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</si>
  <si>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</si>
  <si>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</si>
  <si>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</si>
  <si>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</si>
  <si>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</si>
  <si>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</si>
  <si>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</si>
  <si>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</si>
  <si>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</si>
  <si>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</si>
  <si>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</si>
  <si>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</si>
  <si>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</si>
  <si>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</si>
  <si>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</si>
  <si>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</si>
  <si>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</si>
  <si>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</si>
  <si>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</si>
  <si>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</si>
  <si>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</si>
  <si>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</si>
  <si>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</si>
  <si>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</si>
  <si>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</si>
  <si>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</si>
  <si>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</si>
  <si>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</si>
  <si>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</si>
  <si>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</si>
  <si>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</si>
  <si>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</si>
  <si>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</si>
  <si>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</si>
  <si>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</si>
  <si>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</si>
  <si>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</si>
  <si>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</si>
  <si>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</si>
  <si>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</si>
  <si>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</si>
  <si>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</si>
  <si>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</si>
  <si>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</si>
  <si>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</si>
  <si>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</si>
  <si>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</si>
  <si>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</si>
  <si>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</si>
  <si>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</si>
  <si>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</si>
  <si>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</si>
  <si>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</si>
  <si>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</si>
  <si>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</si>
  <si>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</si>
  <si>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</si>
  <si>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</si>
  <si>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</si>
  <si>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</si>
  <si>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</si>
  <si>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</si>
  <si>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</si>
  <si>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</si>
  <si>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</si>
  <si>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</si>
  <si>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</si>
  <si>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</si>
  <si>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</si>
  <si>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</si>
  <si>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</si>
  <si>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</si>
  <si>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</si>
  <si>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</si>
  <si>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</si>
  <si>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</si>
  <si>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</si>
  <si>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</si>
  <si>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</si>
  <si>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</si>
  <si>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</si>
  <si>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</si>
  <si>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</si>
  <si>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</si>
  <si>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</si>
  <si>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</si>
  <si>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</si>
  <si>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</si>
  <si>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</si>
  <si>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</si>
  <si>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</si>
  <si>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</si>
  <si>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</si>
  <si>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</si>
  <si>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</si>
  <si>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</si>
  <si>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</si>
  <si>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</si>
  <si>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</si>
  <si>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</si>
  <si>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</si>
  <si>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</si>
  <si>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</si>
  <si>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</si>
  <si>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</si>
  <si>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</si>
  <si>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</si>
  <si>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</si>
  <si>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</si>
  <si>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</si>
  <si>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</si>
  <si>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</si>
  <si>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</si>
  <si>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</si>
  <si>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</si>
  <si>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</si>
  <si>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</si>
  <si>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</si>
  <si>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</si>
  <si>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</si>
  <si>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</si>
  <si>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</si>
  <si>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</si>
  <si>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</si>
  <si>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</si>
  <si>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</si>
  <si>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</si>
  <si>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</si>
  <si>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</si>
  <si>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</si>
  <si>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</si>
  <si>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</si>
  <si>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</si>
  <si>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</si>
  <si>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</si>
  <si>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</si>
  <si>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</si>
  <si>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</si>
  <si>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</si>
  <si>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</si>
  <si>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</si>
  <si>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</si>
  <si>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</si>
  <si>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</si>
  <si>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</si>
  <si>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</si>
  <si>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</si>
  <si>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</si>
  <si>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</si>
  <si>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</si>
  <si>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</si>
  <si>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</si>
  <si>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</si>
  <si>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</si>
  <si>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</si>
  <si>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</si>
  <si>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</si>
  <si>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</si>
  <si>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</si>
  <si>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</si>
  <si>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</si>
  <si>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</si>
  <si>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</si>
  <si>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</si>
  <si>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</si>
  <si>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</si>
  <si>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</si>
  <si>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</si>
  <si>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</si>
  <si>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</si>
  <si>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</si>
  <si>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</si>
  <si>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</si>
  <si>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</si>
  <si>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</si>
  <si>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</si>
  <si>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</si>
  <si>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</si>
  <si>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</si>
  <si>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</si>
  <si>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</si>
  <si>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</si>
  <si>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</si>
  <si>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</si>
  <si>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</si>
  <si>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</si>
  <si>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</si>
  <si>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</si>
  <si>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</si>
  <si>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</si>
  <si>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</si>
  <si>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</si>
  <si>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</si>
  <si>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</si>
  <si>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</si>
  <si>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</si>
  <si>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</si>
  <si>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</si>
  <si>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</si>
  <si>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</si>
  <si>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</si>
  <si>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</si>
  <si>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</si>
  <si>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</si>
  <si>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</si>
  <si>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</si>
  <si>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</si>
  <si>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</si>
  <si>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</si>
  <si>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</si>
  <si>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</si>
  <si>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</si>
  <si>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</si>
  <si>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</si>
  <si>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</si>
  <si>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</si>
  <si>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</si>
  <si>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</si>
  <si>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</si>
  <si>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</si>
  <si>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</si>
  <si>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</si>
  <si>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</si>
  <si>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</si>
  <si>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</si>
  <si>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</si>
  <si>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</si>
  <si>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</si>
  <si>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</si>
  <si>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</si>
  <si>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</si>
  <si>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</si>
  <si>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</si>
  <si>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</si>
  <si>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</si>
  <si>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</si>
  <si>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</si>
  <si>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</si>
  <si>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</si>
  <si>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</si>
  <si>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</si>
  <si>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</si>
  <si>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</si>
  <si>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</si>
  <si>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</si>
  <si>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</si>
  <si>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</si>
  <si>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</si>
  <si>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</si>
  <si>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</si>
  <si>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</si>
  <si>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</si>
  <si>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</si>
  <si>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</si>
  <si>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</si>
  <si>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</si>
  <si>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</si>
  <si>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</si>
  <si>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</si>
  <si>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</si>
  <si>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</si>
  <si>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</si>
  <si>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</si>
  <si>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</si>
  <si>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</si>
  <si>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</si>
  <si>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</si>
  <si>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</si>
  <si>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</si>
  <si>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</si>
  <si>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</si>
  <si>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</si>
  <si>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</si>
  <si>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</si>
  <si>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</si>
  <si>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</si>
  <si>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</si>
  <si>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</si>
  <si>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</si>
  <si>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</si>
  <si>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</si>
  <si>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</si>
  <si>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</si>
  <si>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</si>
  <si>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</si>
  <si>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</si>
  <si>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</si>
  <si>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</si>
  <si>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</si>
  <si>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</si>
  <si>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</si>
  <si>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</si>
  <si>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</si>
  <si>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</si>
  <si>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</si>
  <si>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</si>
  <si>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</si>
  <si>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</si>
  <si>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</si>
  <si>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</si>
  <si>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</si>
  <si>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</si>
  <si>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</si>
  <si>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</si>
  <si>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</si>
  <si>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</si>
  <si>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</si>
  <si>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</si>
  <si>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</si>
  <si>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</si>
  <si>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</si>
  <si>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</si>
  <si>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</si>
  <si>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</si>
  <si>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</si>
  <si>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</si>
  <si>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</si>
  <si>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</si>
  <si>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</si>
  <si>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</si>
  <si>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</si>
  <si>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</si>
  <si>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</si>
  <si>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</si>
  <si>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</si>
  <si>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</si>
  <si>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</si>
  <si>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</si>
  <si>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</si>
  <si>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</si>
  <si>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</si>
  <si>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</si>
  <si>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</si>
  <si>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</si>
  <si>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</si>
  <si>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</si>
  <si>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</si>
  <si>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</si>
  <si>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</si>
  <si>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</si>
  <si>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</si>
  <si>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</si>
  <si>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</si>
  <si>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</si>
  <si>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</si>
  <si>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</si>
  <si>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</si>
  <si>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</si>
  <si>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</si>
  <si>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</si>
  <si>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</si>
  <si>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</si>
  <si>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</si>
  <si>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</si>
  <si>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</si>
  <si>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</si>
  <si>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</si>
  <si>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</si>
  <si>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</si>
  <si>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</si>
  <si>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</si>
  <si>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</si>
  <si>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</si>
  <si>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</si>
  <si>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</si>
  <si>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</si>
  <si>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</si>
  <si>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</si>
  <si>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</si>
  <si>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</si>
  <si>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</si>
  <si>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</si>
  <si>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</si>
  <si>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</si>
  <si>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</si>
  <si>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</si>
  <si>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</si>
  <si>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</si>
  <si>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</si>
  <si>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</si>
  <si>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</si>
  <si>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</si>
  <si>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</si>
  <si>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</si>
  <si>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</si>
  <si>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</si>
  <si>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</si>
  <si>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</si>
  <si>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</si>
  <si>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</si>
  <si>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</si>
  <si>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</si>
  <si>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</si>
  <si>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</si>
  <si>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</si>
  <si>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</si>
  <si>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</si>
  <si>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</si>
  <si>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</si>
  <si>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</si>
  <si>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</si>
  <si>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</si>
  <si>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</si>
  <si>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</si>
  <si>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</si>
  <si>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</si>
  <si>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</si>
  <si>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</si>
  <si>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</si>
  <si>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</si>
  <si>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</si>
  <si>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</si>
  <si>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</si>
  <si>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</si>
  <si>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</si>
  <si>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</si>
  <si>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</si>
  <si>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</si>
  <si>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</si>
  <si>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</si>
  <si>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</si>
  <si>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</si>
  <si>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</si>
  <si>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</si>
  <si>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</si>
  <si>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</si>
  <si>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</si>
  <si>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</si>
  <si>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</si>
  <si>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</si>
  <si>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</si>
  <si>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</si>
  <si>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</si>
  <si>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</si>
  <si>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</si>
  <si>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</si>
  <si>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</si>
  <si>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</si>
  <si>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</si>
  <si>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</si>
  <si>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</si>
  <si>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</si>
  <si>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</si>
  <si>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</si>
  <si>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</si>
  <si>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</si>
  <si>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</si>
  <si>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</si>
  <si>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</si>
  <si>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</si>
  <si>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</si>
  <si>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</si>
  <si>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</si>
  <si>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</si>
  <si>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</si>
  <si>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</si>
  <si>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</si>
  <si>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</si>
  <si>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</si>
  <si>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</si>
  <si>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</si>
  <si>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</si>
  <si>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</si>
  <si>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</si>
  <si>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</si>
  <si>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</si>
  <si>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</si>
  <si>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</si>
  <si>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</si>
  <si>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</si>
  <si>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</si>
  <si>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</si>
  <si>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</si>
  <si>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</si>
  <si>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</si>
  <si>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</si>
  <si>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</si>
  <si>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</si>
  <si>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</si>
  <si>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</si>
  <si>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</si>
  <si>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</si>
  <si>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</si>
  <si>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</si>
  <si>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</si>
  <si>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</si>
  <si>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</si>
  <si>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</si>
  <si>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</si>
  <si>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</si>
  <si>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</si>
  <si>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</si>
  <si>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</si>
  <si>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</si>
  <si>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</si>
  <si>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</si>
  <si>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</si>
  <si>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</si>
  <si>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</si>
  <si>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</si>
  <si>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</si>
  <si>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</si>
  <si>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</si>
  <si>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</si>
  <si>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</si>
  <si>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</si>
  <si>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</si>
  <si>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</si>
  <si>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</si>
  <si>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</si>
  <si>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</si>
  <si>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</si>
  <si>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</si>
  <si>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</si>
  <si>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</si>
  <si>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</si>
  <si>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</si>
  <si>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</si>
  <si>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</si>
  <si>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</si>
  <si>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</si>
  <si>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</si>
  <si>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</si>
  <si>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</si>
  <si>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</si>
  <si>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</si>
  <si>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</si>
  <si>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</si>
  <si>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</si>
  <si>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</si>
  <si>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</si>
  <si>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</si>
  <si>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</si>
  <si>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</si>
  <si>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</si>
  <si>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</si>
  <si>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</si>
  <si>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</si>
  <si>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</si>
  <si>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</si>
  <si>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</si>
  <si>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</si>
  <si>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</si>
  <si>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</si>
  <si>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</si>
  <si>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</si>
  <si>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</si>
  <si>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</si>
  <si>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</si>
  <si>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</si>
  <si>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</si>
  <si>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</si>
  <si>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</si>
  <si>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</si>
  <si>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</si>
  <si>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</si>
  <si>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</si>
  <si>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</si>
  <si>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</si>
  <si>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</si>
  <si>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</si>
  <si>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</si>
  <si>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</si>
  <si>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</si>
  <si>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</si>
  <si>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</si>
  <si>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</si>
  <si>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</si>
  <si>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</si>
  <si>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</si>
  <si>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</si>
  <si>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</si>
  <si>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</si>
  <si>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</si>
  <si>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</si>
  <si>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</si>
  <si>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</si>
  <si>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</si>
  <si>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</si>
  <si>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</si>
  <si>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</si>
  <si>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</si>
  <si>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</si>
  <si>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</si>
  <si>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</si>
  <si>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</si>
  <si>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</si>
  <si>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</si>
  <si>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</si>
  <si>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</si>
  <si>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</si>
  <si>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</si>
  <si>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</si>
  <si>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</si>
  <si>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</si>
  <si>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</si>
  <si>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</si>
  <si>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</si>
  <si>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</si>
  <si>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</si>
  <si>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</si>
  <si>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</si>
  <si>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</si>
  <si>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</si>
  <si>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</si>
  <si>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</si>
  <si>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</si>
  <si>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</si>
  <si>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</si>
  <si>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</si>
  <si>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</si>
  <si>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</si>
  <si>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</si>
  <si>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</si>
  <si>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</si>
  <si>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</si>
  <si>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</si>
  <si>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</si>
  <si>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</si>
  <si>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</si>
  <si>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</si>
  <si>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</si>
  <si>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</si>
  <si>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</si>
  <si>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</si>
  <si>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</si>
  <si>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</si>
  <si>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</si>
  <si>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</si>
  <si>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</si>
  <si>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</si>
  <si>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</si>
  <si>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</si>
  <si>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</si>
  <si>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</si>
  <si>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</si>
  <si>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</si>
  <si>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</si>
  <si>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</si>
  <si>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</si>
  <si>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</si>
  <si>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</si>
  <si>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</si>
  <si>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</si>
  <si>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</si>
  <si>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</si>
  <si>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</si>
  <si>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</si>
  <si>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</si>
  <si>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</si>
  <si>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</si>
  <si>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</si>
  <si>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</si>
  <si>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</si>
  <si>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</si>
  <si>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</si>
  <si>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</si>
  <si>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</si>
  <si>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</si>
  <si>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</si>
  <si>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</si>
  <si>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</si>
  <si>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</si>
  <si>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</si>
  <si>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</si>
  <si>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</si>
  <si>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</si>
  <si>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</si>
  <si>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</si>
  <si>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</si>
  <si>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</si>
  <si>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</si>
  <si>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</si>
  <si>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</si>
  <si>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</si>
  <si>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</si>
  <si>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</si>
  <si>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</si>
  <si>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</si>
  <si>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</si>
  <si>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</si>
  <si>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</si>
  <si>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</si>
  <si>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</si>
  <si>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</si>
  <si>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</si>
  <si>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</si>
  <si>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</si>
  <si>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</si>
  <si>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</si>
  <si>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</si>
  <si>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</si>
  <si>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</si>
  <si>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</si>
  <si>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</si>
  <si>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</si>
  <si>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</si>
  <si>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</si>
  <si>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</si>
  <si>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</si>
  <si>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</si>
  <si>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</si>
  <si>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</si>
  <si>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</si>
  <si>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</si>
  <si>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</si>
  <si>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</si>
  <si>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</si>
  <si>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</si>
  <si>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</si>
  <si>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</si>
  <si>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</si>
  <si>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</si>
  <si>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</si>
  <si>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</si>
  <si>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</si>
  <si>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</si>
  <si>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</si>
  <si>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</si>
  <si>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</si>
  <si>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</si>
  <si>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</si>
  <si>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</si>
  <si>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</si>
  <si>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</si>
  <si>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</si>
  <si>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</si>
  <si>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</si>
  <si>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</si>
  <si>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</si>
  <si>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</si>
  <si>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</si>
  <si>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</si>
  <si>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</si>
  <si>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</si>
  <si>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</si>
  <si>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</si>
  <si>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</si>
  <si>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</si>
  <si>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</si>
  <si>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</si>
  <si>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</si>
  <si>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</si>
  <si>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</si>
  <si>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</si>
  <si>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</si>
  <si>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</si>
  <si>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</si>
  <si>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</si>
  <si>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</si>
  <si>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</si>
  <si>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</si>
  <si>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</si>
  <si>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</si>
  <si>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</si>
  <si>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</si>
  <si>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</si>
  <si>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</si>
  <si>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</si>
  <si>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</si>
  <si>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</si>
  <si>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</si>
  <si>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</si>
  <si>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</si>
  <si>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</si>
  <si>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</si>
  <si>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</si>
  <si>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</si>
  <si>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</si>
  <si>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</si>
  <si>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</si>
  <si>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</si>
  <si>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</si>
  <si>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</si>
  <si>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</si>
  <si>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</si>
  <si>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</si>
  <si>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</si>
  <si>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</si>
  <si>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</si>
  <si>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</si>
  <si>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</si>
  <si>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</si>
  <si>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</si>
  <si>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</si>
  <si>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</si>
  <si>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</si>
  <si>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</si>
  <si>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</si>
  <si>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</si>
  <si>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</si>
  <si>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</si>
  <si>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</si>
  <si>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</si>
  <si>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</si>
  <si>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</si>
  <si>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</si>
  <si>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</si>
  <si>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</si>
  <si>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</si>
  <si>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</si>
  <si>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</si>
  <si>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</si>
  <si>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</si>
  <si>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</si>
  <si>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</si>
  <si>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</si>
  <si>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</si>
  <si>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</si>
  <si>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</si>
  <si>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</si>
  <si>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</si>
  <si>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</si>
  <si>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</si>
  <si>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</si>
  <si>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</si>
  <si>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</si>
  <si>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</si>
  <si>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</si>
  <si>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</si>
  <si>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</si>
  <si>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</si>
  <si>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</si>
  <si>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</si>
  <si>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</si>
  <si>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</si>
  <si>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</si>
  <si>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</si>
  <si>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</si>
  <si>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</si>
  <si>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</si>
  <si>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</si>
  <si>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</si>
  <si>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</si>
  <si>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</si>
  <si>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</si>
  <si>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</si>
  <si>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</si>
  <si>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</si>
  <si>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</si>
  <si>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</si>
  <si>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</si>
  <si>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</si>
  <si>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</si>
  <si>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</si>
  <si>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</si>
  <si>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</si>
  <si>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</si>
  <si>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</si>
  <si>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</si>
  <si>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</si>
  <si>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</si>
  <si>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</si>
  <si>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</si>
  <si>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</si>
  <si>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</si>
  <si>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</si>
  <si>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</si>
  <si>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</si>
  <si>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</si>
  <si>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</si>
  <si>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</si>
  <si>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</si>
  <si>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</si>
  <si>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</si>
  <si>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</si>
  <si>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</si>
  <si>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</si>
  <si>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</si>
  <si>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</si>
  <si>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</si>
  <si>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</si>
  <si>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</si>
  <si>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</si>
  <si>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</si>
  <si>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</si>
  <si>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</si>
  <si>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</si>
  <si>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</si>
  <si>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</si>
  <si>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</si>
  <si>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</si>
  <si>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</si>
  <si>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</si>
  <si>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</si>
  <si>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</si>
  <si>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</si>
  <si>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</si>
  <si>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</si>
  <si>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</si>
  <si>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</si>
  <si>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</si>
  <si>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</si>
  <si>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</si>
  <si>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</si>
  <si>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</si>
  <si>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</si>
  <si>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</si>
  <si>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</si>
  <si>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</si>
  <si>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</si>
  <si>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</si>
  <si>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</si>
  <si>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</si>
  <si>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</si>
  <si>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</si>
  <si>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</si>
  <si>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</si>
  <si>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</si>
  <si>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</si>
  <si>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</si>
  <si>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</si>
  <si>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</si>
  <si>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</si>
  <si>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</si>
  <si>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</si>
  <si>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</si>
  <si>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</si>
  <si>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</si>
  <si>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</si>
  <si>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</si>
  <si>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</si>
  <si>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</si>
  <si>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</si>
  <si>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</si>
  <si>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</si>
  <si>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</si>
  <si>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</si>
  <si>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</si>
  <si>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</si>
  <si>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</si>
  <si>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</si>
  <si>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</si>
  <si>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</si>
  <si>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</si>
  <si>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</si>
  <si>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</si>
  <si>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</si>
  <si>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</si>
  <si>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</si>
  <si>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</si>
  <si>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</si>
  <si>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</si>
  <si>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</si>
  <si>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</si>
  <si>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</si>
  <si>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</si>
  <si>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</si>
  <si>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</si>
  <si>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</si>
  <si>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</si>
  <si>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</si>
  <si>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</si>
  <si>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</si>
  <si>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</si>
  <si>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</si>
  <si>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</si>
  <si>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</si>
  <si>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</si>
  <si>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</si>
  <si>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</si>
  <si>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</si>
  <si>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</si>
  <si>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</si>
  <si>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</si>
  <si>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</si>
  <si>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</si>
  <si>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</si>
  <si>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</si>
  <si>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</si>
  <si>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</si>
  <si>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</si>
  <si>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</si>
  <si>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</si>
  <si>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</si>
  <si>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</si>
  <si>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</si>
  <si>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</si>
  <si>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</si>
  <si>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</si>
  <si>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</si>
  <si>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</si>
  <si>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</si>
  <si>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</si>
  <si>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</si>
  <si>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</si>
  <si>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</si>
  <si>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</si>
  <si>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</si>
  <si>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</si>
  <si>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</si>
  <si>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</si>
  <si>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</si>
  <si>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</si>
  <si>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</si>
  <si>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</si>
  <si>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</si>
  <si>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</si>
  <si>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</si>
  <si>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</si>
  <si>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</si>
  <si>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</si>
  <si>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</si>
  <si>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</si>
  <si>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</si>
  <si>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</si>
  <si>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</si>
  <si>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</si>
  <si>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</si>
  <si>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</si>
  <si>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</si>
  <si>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</si>
  <si>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</si>
  <si>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</si>
  <si>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</si>
  <si>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</si>
  <si>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</si>
  <si>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</si>
  <si>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</si>
  <si>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</si>
  <si>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</si>
  <si>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</si>
  <si>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</si>
  <si>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</si>
  <si>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</si>
  <si>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</si>
  <si>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</si>
  <si>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</si>
  <si>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</si>
  <si>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</si>
  <si>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</si>
  <si>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</si>
  <si>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</si>
  <si>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</si>
  <si>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</si>
  <si>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</si>
  <si>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</si>
  <si>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</si>
  <si>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</si>
  <si>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</si>
  <si>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</si>
  <si>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</si>
  <si>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</si>
  <si>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</si>
  <si>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</si>
  <si>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</si>
  <si>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</si>
  <si>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</si>
  <si>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</si>
  <si>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</si>
  <si>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</si>
  <si>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</si>
  <si>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</si>
  <si>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</si>
  <si>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</si>
  <si>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</si>
  <si>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</si>
  <si>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</si>
  <si>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</si>
  <si>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</si>
  <si>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</si>
  <si>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</si>
  <si>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</si>
  <si>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</si>
  <si>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</si>
  <si>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</si>
  <si>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</si>
  <si>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</si>
  <si>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</si>
  <si>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</si>
  <si>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</si>
  <si>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</si>
  <si>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</si>
  <si>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</si>
  <si>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</si>
  <si>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</si>
  <si>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</si>
  <si>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</si>
  <si>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</si>
  <si>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</si>
  <si>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</si>
  <si>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</si>
  <si>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</si>
  <si>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</si>
  <si>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</si>
  <si>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</si>
  <si>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</si>
  <si>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</si>
  <si>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</si>
  <si>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</si>
  <si>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</si>
  <si>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</si>
  <si>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</si>
  <si>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</si>
  <si>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</si>
  <si>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</si>
  <si>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</si>
  <si>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</si>
  <si>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</si>
  <si>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</si>
  <si>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</si>
  <si>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</si>
  <si>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</si>
  <si>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</si>
  <si>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</si>
  <si>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</si>
  <si>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</si>
  <si>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</si>
  <si>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</si>
  <si>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</si>
  <si>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</si>
  <si>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</si>
  <si>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</si>
  <si>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</si>
  <si>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</si>
  <si>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</si>
  <si>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</si>
  <si>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</si>
  <si>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</si>
  <si>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</si>
  <si>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</si>
  <si>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</si>
  <si>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</si>
  <si>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</si>
  <si>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</si>
  <si>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</si>
  <si>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</si>
  <si>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</si>
  <si>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</si>
  <si>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</si>
  <si>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</si>
  <si>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</si>
  <si>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</si>
  <si>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</si>
  <si>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</si>
  <si>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</si>
  <si>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</si>
  <si>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</si>
  <si>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</si>
  <si>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</si>
  <si>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</si>
  <si>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</si>
  <si>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</si>
  <si>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</si>
  <si>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</si>
  <si>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</si>
  <si>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</si>
  <si>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</si>
  <si>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</si>
  <si>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</si>
  <si>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</si>
  <si>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</si>
  <si>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</si>
  <si>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</si>
  <si>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</si>
  <si>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</si>
  <si>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</si>
  <si>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</si>
  <si>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</si>
  <si>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</si>
  <si>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</si>
  <si>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</si>
  <si>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</si>
  <si>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</si>
  <si>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</si>
  <si>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</si>
  <si>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</si>
  <si>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</si>
  <si>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</si>
  <si>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</si>
  <si>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</si>
  <si>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</si>
  <si>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</si>
  <si>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</si>
  <si>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</si>
  <si>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</si>
  <si>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</si>
  <si>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</si>
  <si>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</si>
  <si>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</si>
  <si>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</si>
  <si>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</si>
  <si>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</si>
  <si>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</si>
  <si>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</si>
  <si>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</si>
  <si>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</si>
  <si>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</si>
  <si>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</si>
  <si>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</si>
  <si>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</si>
  <si>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</si>
  <si>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</si>
  <si>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</si>
  <si>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</si>
  <si>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</si>
  <si>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</si>
  <si>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</si>
  <si>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</si>
  <si>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</si>
  <si>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</si>
  <si>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</si>
  <si>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</si>
  <si>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</si>
  <si>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</si>
  <si>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</si>
  <si>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</si>
  <si>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</si>
  <si>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</si>
  <si>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</si>
  <si>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</si>
  <si>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</si>
  <si>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</si>
  <si>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</si>
  <si>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</si>
  <si>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</si>
  <si>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</si>
  <si>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</si>
  <si>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</si>
  <si>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</si>
  <si>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</si>
  <si>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</si>
  <si>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</si>
  <si>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</si>
  <si>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</si>
  <si>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</si>
  <si>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</si>
  <si>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</si>
  <si>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</si>
  <si>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</si>
  <si>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</si>
  <si>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</si>
  <si>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</si>
  <si>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</si>
  <si>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</si>
  <si>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</si>
  <si>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</si>
  <si>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</si>
  <si>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</si>
  <si>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</si>
  <si>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</si>
  <si>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</si>
  <si>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</si>
  <si>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</si>
  <si>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</si>
  <si>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</si>
  <si>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</si>
  <si>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</si>
  <si>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</si>
  <si>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</si>
  <si>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</si>
  <si>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</si>
  <si>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</si>
  <si>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</si>
  <si>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</si>
  <si>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</si>
  <si>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</si>
  <si>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</si>
  <si>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</si>
  <si>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</si>
  <si>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</si>
  <si>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</si>
  <si>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</si>
  <si>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</si>
  <si>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</si>
  <si>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</si>
  <si>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</si>
  <si>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</si>
  <si>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</si>
  <si>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</si>
  <si>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</si>
  <si>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</si>
  <si>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</si>
  <si>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</si>
  <si>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</si>
  <si>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</si>
  <si>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</si>
  <si>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</si>
  <si>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</si>
  <si>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</si>
  <si>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</si>
  <si>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</si>
  <si>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</si>
  <si>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</si>
  <si>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</si>
  <si>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</si>
  <si>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</si>
  <si>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</si>
  <si>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</si>
  <si>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</si>
  <si>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</si>
  <si>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</si>
  <si>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</si>
  <si>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</si>
  <si>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</si>
  <si>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</si>
  <si>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</si>
  <si>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</si>
  <si>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</si>
  <si>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</si>
  <si>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</si>
  <si>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</si>
  <si>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</si>
  <si>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</si>
  <si>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</si>
  <si>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</si>
  <si>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</si>
  <si>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</si>
  <si>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</si>
  <si>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</si>
  <si>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</si>
  <si>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</si>
  <si>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</si>
  <si>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</si>
  <si>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</si>
  <si>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</si>
  <si>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</si>
  <si>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</si>
  <si>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</si>
  <si>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</si>
  <si>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</si>
  <si>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</si>
  <si>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</si>
  <si>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</si>
  <si>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</si>
  <si>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</si>
  <si>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</si>
  <si>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</si>
  <si>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</si>
  <si>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</si>
  <si>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</si>
  <si>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</si>
  <si>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</si>
  <si>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</si>
  <si>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</si>
  <si>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</si>
  <si>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</si>
  <si>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</si>
  <si>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</si>
  <si>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</si>
  <si>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</si>
  <si>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</si>
  <si>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</si>
  <si>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</si>
  <si>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</si>
  <si>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</si>
  <si>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</si>
  <si>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</si>
  <si>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</si>
  <si>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</si>
  <si>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</si>
  <si>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</si>
  <si>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</si>
  <si>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</si>
  <si>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</si>
  <si>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</si>
  <si>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</si>
  <si>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</si>
  <si>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</si>
  <si>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</si>
  <si>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</si>
  <si>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</si>
  <si>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</si>
  <si>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</si>
  <si>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</si>
  <si>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</si>
  <si>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</si>
  <si>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</si>
  <si>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</si>
  <si>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</si>
  <si>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</si>
  <si>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</si>
  <si>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</si>
  <si>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</si>
  <si>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</si>
  <si>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</si>
  <si>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</si>
  <si>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</si>
  <si>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</si>
  <si>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</si>
  <si>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</si>
  <si>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</si>
  <si>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</si>
  <si>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</si>
  <si>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</si>
  <si>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</si>
  <si>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</si>
  <si>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</si>
  <si>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</si>
  <si>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</si>
  <si>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</si>
  <si>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</si>
  <si>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</si>
  <si>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</si>
  <si>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</si>
  <si>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</si>
  <si>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</si>
  <si>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</si>
  <si>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</si>
  <si>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</si>
  <si>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</si>
  <si>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</si>
  <si>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</si>
  <si>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</si>
  <si>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</si>
  <si>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</si>
  <si>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</si>
  <si>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</si>
  <si>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</si>
  <si>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</si>
  <si>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</si>
  <si>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</si>
  <si>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</si>
  <si>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</si>
  <si>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</si>
  <si>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</si>
  <si>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</si>
  <si>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</si>
  <si>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</si>
  <si>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</si>
  <si>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</si>
  <si>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</si>
  <si>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</si>
  <si>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</si>
  <si>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</si>
  <si>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</si>
  <si>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</si>
  <si>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</si>
  <si>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</si>
  <si>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</si>
  <si>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</si>
  <si>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</si>
  <si>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</si>
  <si>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</si>
  <si>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</si>
  <si>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</si>
  <si>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</si>
  <si>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</si>
  <si>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</si>
  <si>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</si>
  <si>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</si>
  <si>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</si>
  <si>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</si>
  <si>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</si>
  <si>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</si>
  <si>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</si>
  <si>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</si>
  <si>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</si>
  <si>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</si>
  <si>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</si>
  <si>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</si>
  <si>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</si>
  <si>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</si>
  <si>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</si>
  <si>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</si>
  <si>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</si>
  <si>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</si>
  <si>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</si>
  <si>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</si>
  <si>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</si>
  <si>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</si>
  <si>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</si>
  <si>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</si>
  <si>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</si>
  <si>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</si>
  <si>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</si>
  <si>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</si>
  <si>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</si>
  <si>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</si>
  <si>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</si>
  <si>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</si>
  <si>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</si>
  <si>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</si>
  <si>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</si>
  <si>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</si>
  <si>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</si>
  <si>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</si>
  <si>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</si>
  <si>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</si>
  <si>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</si>
  <si>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</si>
  <si>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</si>
  <si>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</si>
  <si>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</si>
  <si>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</si>
  <si>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</si>
  <si>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</si>
  <si>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</si>
  <si>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</si>
  <si>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</si>
  <si>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</si>
  <si>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</si>
  <si>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</si>
  <si>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</si>
  <si>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</si>
  <si>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</si>
  <si>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</si>
  <si>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</si>
  <si>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</si>
  <si>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</si>
  <si>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</si>
  <si>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</si>
  <si>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</si>
  <si>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</si>
  <si>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</si>
  <si>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</si>
  <si>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</si>
  <si>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</si>
  <si>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</si>
  <si>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</si>
  <si>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</si>
  <si>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</si>
  <si>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</si>
  <si>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</si>
  <si>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</si>
  <si>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</si>
  <si>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</si>
  <si>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</si>
  <si>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</si>
  <si>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</si>
  <si>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</si>
  <si>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</si>
  <si>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</si>
  <si>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</si>
  <si>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</si>
  <si>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</si>
  <si>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</si>
  <si>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</si>
  <si>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</si>
  <si>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</si>
  <si>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</si>
  <si>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</si>
  <si>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</si>
  <si>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</si>
  <si>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</si>
  <si>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</si>
  <si>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</si>
  <si>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</si>
  <si>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</si>
  <si>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</si>
  <si>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</si>
  <si>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</si>
  <si>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</si>
  <si>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</si>
  <si>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</si>
  <si>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</si>
  <si>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</si>
  <si>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</si>
  <si>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</si>
  <si>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</si>
  <si>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</si>
  <si>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</si>
  <si>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</si>
  <si>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</si>
  <si>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</si>
  <si>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</si>
  <si>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</si>
  <si>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</si>
  <si>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</si>
  <si>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</si>
  <si>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</si>
  <si>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</si>
  <si>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</si>
  <si>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</si>
  <si>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</si>
  <si>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</si>
  <si>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</si>
  <si>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</si>
  <si>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</si>
  <si>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</si>
  <si>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</si>
  <si>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</si>
  <si>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</si>
  <si>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</si>
  <si>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</si>
  <si>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</si>
  <si>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</si>
  <si>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</si>
  <si>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</si>
  <si>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</si>
  <si>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</si>
  <si>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</si>
  <si>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</si>
  <si>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</si>
  <si>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</si>
  <si>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</si>
  <si>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</si>
  <si>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</si>
  <si>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</si>
  <si>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</si>
  <si>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</si>
  <si>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</si>
  <si>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</si>
  <si>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</si>
  <si>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</si>
  <si>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</si>
  <si>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</si>
  <si>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</si>
  <si>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</si>
  <si>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</si>
  <si>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</si>
  <si>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</si>
  <si>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</si>
  <si>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</si>
  <si>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</si>
  <si>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</si>
  <si>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</si>
  <si>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</si>
  <si>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</si>
  <si>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</si>
  <si>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</si>
  <si>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</si>
  <si>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</si>
  <si>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</si>
  <si>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</si>
  <si>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</si>
  <si>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</si>
  <si>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</si>
  <si>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</si>
  <si>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</si>
  <si>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</si>
  <si>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</si>
  <si>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</si>
  <si>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</si>
  <si>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</si>
  <si>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</si>
  <si>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</si>
  <si>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</si>
  <si>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</si>
  <si>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</si>
  <si>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</si>
  <si>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</si>
  <si>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</si>
  <si>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</si>
  <si>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</si>
  <si>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</si>
  <si>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</si>
  <si>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</si>
  <si>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</si>
  <si>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</si>
  <si>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</si>
  <si>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</si>
  <si>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</si>
  <si>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</si>
  <si>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</si>
  <si>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</si>
  <si>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</si>
  <si>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</si>
  <si>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</si>
  <si>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</si>
  <si>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</si>
  <si>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</si>
  <si>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</si>
  <si>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</si>
  <si>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</si>
  <si>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</si>
  <si>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</si>
  <si>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</si>
  <si>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</si>
  <si>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</si>
  <si>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</si>
  <si>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</si>
  <si>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</si>
  <si>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</si>
  <si>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</si>
  <si>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</si>
  <si>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</si>
  <si>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</si>
  <si>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</si>
  <si>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</si>
  <si>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</si>
  <si>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</si>
  <si>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</si>
  <si>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</si>
  <si>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</si>
  <si>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</si>
  <si>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</si>
  <si>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</si>
  <si>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</si>
  <si>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</si>
  <si>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</si>
  <si>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</si>
  <si>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</si>
  <si>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</si>
  <si>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</si>
  <si>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</si>
  <si>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</si>
  <si>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</si>
  <si>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</si>
  <si>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</si>
  <si>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</si>
  <si>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</si>
  <si>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</si>
  <si>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</si>
  <si>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</si>
  <si>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</si>
  <si>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</si>
  <si>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</si>
  <si>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</si>
  <si>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</si>
  <si>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</si>
  <si>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</si>
  <si>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</si>
  <si>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</si>
  <si>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</si>
  <si>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</si>
  <si>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</si>
  <si>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</si>
  <si>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</si>
  <si>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</si>
  <si>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</si>
  <si>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</si>
  <si>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</si>
  <si>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</si>
  <si>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</si>
  <si>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</si>
  <si>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</si>
  <si>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</si>
  <si>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</si>
  <si>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</si>
  <si>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</si>
  <si>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</si>
  <si>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</si>
  <si>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</si>
  <si>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</si>
  <si>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</si>
  <si>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</si>
  <si>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</si>
  <si>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</si>
  <si>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</si>
  <si>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</si>
  <si>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</si>
  <si>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</si>
  <si>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</si>
  <si>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</si>
  <si>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</si>
  <si>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</si>
  <si>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</si>
  <si>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</si>
  <si>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</si>
  <si>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</si>
  <si>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</si>
  <si>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</si>
  <si>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</si>
  <si>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</si>
  <si>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</si>
  <si>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</si>
  <si>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</si>
  <si>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</si>
  <si>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</si>
  <si>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</si>
  <si>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</si>
  <si>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</si>
  <si>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</si>
  <si>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</si>
  <si>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</si>
  <si>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</si>
  <si>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</si>
  <si>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</si>
  <si>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</si>
  <si>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</si>
  <si>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</si>
  <si>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</si>
  <si>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</si>
  <si>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</si>
  <si>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</si>
  <si>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</si>
  <si>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</si>
  <si>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</si>
  <si>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</si>
  <si>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</si>
  <si>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</si>
  <si>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</si>
  <si>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</si>
  <si>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</si>
  <si>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</si>
  <si>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</si>
  <si>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</si>
  <si>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</si>
  <si>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</si>
  <si>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</si>
  <si>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</si>
  <si>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</si>
  <si>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</si>
  <si>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</si>
  <si>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</si>
  <si>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</si>
  <si>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</si>
  <si>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</si>
  <si>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</si>
  <si>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</si>
  <si>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</si>
  <si>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</si>
  <si>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</si>
  <si>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</si>
  <si>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</si>
  <si>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</si>
  <si>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</si>
  <si>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</si>
  <si>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</si>
  <si>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</si>
  <si>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</si>
  <si>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</si>
  <si>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</si>
  <si>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</si>
  <si>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</si>
  <si>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</si>
  <si>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</si>
  <si>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</si>
  <si>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</si>
  <si>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</si>
  <si>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</si>
  <si>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</si>
  <si>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</si>
  <si>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</si>
  <si>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</si>
  <si>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</si>
  <si>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</si>
  <si>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</si>
  <si>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</si>
  <si>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</si>
  <si>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</si>
  <si>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</si>
  <si>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</si>
  <si>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</si>
  <si>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</si>
  <si>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</si>
  <si>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</si>
  <si>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</si>
  <si>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</si>
  <si>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</si>
  <si>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</si>
  <si>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</si>
  <si>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</si>
  <si>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</si>
  <si>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</si>
  <si>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</si>
  <si>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</si>
  <si>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</si>
  <si>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</si>
  <si>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</si>
  <si>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</si>
  <si>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</si>
  <si>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</si>
  <si>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</si>
  <si>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</si>
  <si>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</si>
  <si>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</si>
  <si>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</si>
  <si>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</si>
  <si>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</si>
  <si>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</si>
  <si>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</si>
  <si>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</si>
  <si>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</si>
  <si>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</si>
  <si>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</si>
  <si>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</si>
  <si>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</si>
  <si>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</si>
  <si>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</si>
  <si>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</si>
  <si>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</si>
  <si>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</si>
  <si>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</si>
  <si>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</si>
  <si>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</si>
  <si>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</si>
  <si>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</si>
  <si>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</si>
  <si>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</si>
  <si>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</si>
  <si>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</si>
  <si>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</si>
  <si>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</si>
  <si>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</si>
  <si>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</si>
  <si>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</si>
  <si>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</si>
  <si>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</si>
  <si>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</si>
  <si>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</si>
  <si>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</si>
  <si>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</si>
  <si>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</si>
  <si>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</si>
  <si>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</si>
  <si>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</si>
  <si>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</si>
  <si>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</si>
  <si>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</si>
  <si>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</si>
  <si>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</si>
  <si>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</si>
  <si>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</si>
  <si>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</si>
  <si>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</si>
  <si>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</si>
  <si>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</si>
  <si>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</si>
  <si>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</si>
  <si>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</si>
  <si>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</si>
  <si>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</si>
  <si>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</si>
  <si>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</si>
  <si>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</si>
  <si>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</si>
  <si>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</si>
  <si>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</si>
  <si>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</si>
  <si>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</si>
  <si>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</si>
  <si>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</si>
  <si>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</si>
  <si>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</si>
  <si>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</si>
  <si>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</si>
  <si>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</si>
  <si>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</si>
  <si>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</si>
  <si>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</si>
  <si>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</si>
  <si>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</si>
  <si>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</si>
  <si>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</si>
  <si>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</si>
  <si>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</si>
  <si>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</si>
  <si>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</si>
  <si>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</si>
  <si>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</si>
  <si>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</si>
  <si>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</si>
  <si>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</si>
  <si>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</si>
  <si>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</si>
  <si>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</si>
  <si>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</si>
  <si>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</si>
  <si>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</si>
  <si>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</si>
  <si>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</si>
  <si>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</si>
  <si>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</si>
  <si>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</si>
  <si>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</si>
  <si>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</si>
  <si>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</si>
  <si>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</si>
  <si>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</si>
  <si>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</si>
  <si>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</si>
  <si>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</si>
  <si>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</si>
  <si>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</si>
  <si>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</si>
  <si>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</si>
  <si>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</si>
  <si>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</si>
  <si>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</si>
  <si>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</si>
  <si>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</si>
  <si>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</si>
  <si>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</si>
  <si>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</si>
  <si>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</si>
  <si>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</si>
  <si>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</si>
  <si>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</si>
  <si>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</si>
  <si>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</si>
  <si>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</si>
  <si>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</si>
  <si>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</si>
  <si>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</si>
  <si>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</si>
  <si>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</si>
  <si>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</si>
  <si>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</si>
  <si>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</si>
  <si>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</si>
  <si>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</si>
  <si>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</si>
  <si>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</si>
  <si>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</si>
  <si>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</si>
  <si>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</si>
  <si>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</si>
  <si>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</si>
  <si>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</si>
  <si>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</si>
  <si>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</si>
  <si>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</si>
  <si>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</si>
  <si>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</si>
  <si>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</si>
  <si>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</si>
  <si>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</si>
  <si>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</si>
  <si>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</si>
  <si>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</si>
  <si>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</si>
  <si>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</si>
  <si>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</si>
  <si>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</si>
  <si>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</si>
  <si>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</si>
  <si>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</si>
  <si>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</si>
  <si>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</si>
  <si>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</si>
  <si>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</si>
  <si>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</si>
  <si>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</si>
  <si>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</si>
  <si>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</si>
  <si>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</si>
  <si>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</si>
  <si>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</si>
  <si>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</si>
  <si>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</si>
  <si>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</si>
  <si>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</si>
  <si>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</si>
  <si>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</si>
  <si>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</si>
  <si>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</si>
  <si>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</si>
  <si>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</si>
  <si>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</si>
  <si>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</si>
  <si>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</si>
  <si>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</si>
  <si>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</si>
  <si>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</si>
  <si>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</si>
  <si>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</si>
  <si>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</si>
  <si>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</si>
  <si>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</si>
  <si>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</si>
  <si>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</si>
  <si>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</si>
  <si>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</si>
  <si>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</si>
  <si>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</si>
  <si>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</si>
  <si>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</si>
  <si>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</si>
  <si>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</si>
  <si>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</si>
  <si>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</si>
  <si>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</si>
  <si>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</si>
  <si>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</si>
  <si>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</si>
  <si>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</si>
  <si>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</si>
  <si>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</si>
  <si>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</si>
  <si>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</si>
  <si>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</si>
  <si>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</si>
  <si>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</si>
  <si>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</si>
  <si>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</si>
  <si>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</si>
  <si>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</si>
  <si>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</si>
  <si>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</si>
  <si>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</si>
  <si>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</si>
  <si>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</si>
  <si>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</si>
  <si>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</si>
  <si>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</si>
  <si>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</si>
  <si>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</si>
  <si>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</si>
  <si>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</si>
  <si>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</si>
  <si>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</si>
  <si>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</si>
  <si>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</si>
  <si>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</si>
  <si>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</si>
  <si>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</si>
  <si>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</si>
  <si>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</si>
  <si>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</si>
  <si>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</si>
  <si>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</si>
  <si>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</si>
  <si>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</si>
  <si>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</si>
  <si>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</si>
  <si>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</si>
  <si>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</si>
  <si>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</si>
  <si>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</si>
  <si>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</si>
  <si>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</si>
  <si>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</si>
  <si>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</si>
  <si>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</si>
  <si>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</si>
  <si>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</si>
  <si>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</si>
  <si>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</si>
  <si>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</si>
  <si>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</si>
  <si>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</si>
  <si>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</si>
  <si>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</si>
  <si>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</si>
  <si>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</si>
  <si>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</si>
  <si>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</si>
  <si>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</si>
  <si>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</si>
  <si>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</si>
  <si>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</si>
  <si>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</si>
  <si>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</si>
  <si>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</si>
  <si>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</si>
  <si>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</si>
  <si>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</si>
  <si>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</si>
  <si>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</si>
  <si>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</si>
  <si>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</si>
  <si>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</si>
  <si>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</si>
  <si>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</si>
  <si>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</si>
  <si>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</si>
  <si>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</si>
  <si>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</si>
  <si>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</si>
  <si>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</si>
  <si>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</si>
  <si>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</si>
  <si>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</si>
  <si>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</si>
  <si>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</si>
  <si>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</si>
  <si>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</si>
  <si>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</si>
  <si>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</si>
  <si>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</si>
  <si>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</si>
  <si>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</si>
  <si>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</si>
  <si>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</si>
  <si>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</si>
  <si>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</si>
  <si>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</si>
  <si>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</si>
  <si>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</si>
  <si>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</si>
  <si>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</si>
  <si>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</si>
  <si>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</si>
  <si>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</si>
  <si>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</si>
  <si>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</si>
  <si>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</si>
  <si>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</si>
  <si>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</si>
  <si>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</si>
  <si>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</si>
  <si>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</si>
  <si>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</si>
  <si>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</si>
  <si>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</si>
  <si>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</si>
  <si>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</si>
  <si>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</si>
  <si>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</si>
  <si>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</si>
  <si>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</si>
  <si>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</si>
  <si>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</si>
  <si>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</si>
  <si>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</si>
  <si>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</si>
  <si>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</si>
  <si>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</si>
  <si>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</si>
  <si>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</si>
  <si>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</si>
  <si>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</si>
  <si>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</si>
  <si>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</si>
  <si>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</si>
  <si>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</si>
  <si>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</si>
  <si>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</si>
  <si>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</si>
  <si>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</si>
  <si>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</si>
  <si>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</si>
  <si>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</si>
  <si>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</si>
  <si>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</si>
  <si>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</si>
  <si>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</si>
  <si>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</si>
  <si>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</si>
  <si>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</si>
  <si>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</si>
  <si>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</si>
  <si>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</si>
  <si>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</si>
  <si>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</si>
  <si>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</si>
  <si>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</si>
  <si>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</si>
  <si>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</si>
  <si>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</si>
  <si>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</si>
  <si>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</si>
  <si>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</si>
  <si>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</si>
  <si>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</si>
  <si>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</si>
  <si>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</si>
  <si>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</si>
  <si>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</si>
  <si>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</si>
  <si>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</si>
  <si>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</si>
  <si>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</si>
  <si>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</si>
  <si>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</si>
  <si>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</si>
  <si>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</si>
  <si>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</si>
  <si>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</si>
  <si>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</si>
  <si>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</si>
  <si>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</si>
  <si>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</si>
  <si>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</si>
  <si>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</si>
  <si>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</si>
  <si>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</si>
  <si>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</si>
  <si>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</si>
  <si>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</si>
  <si>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</si>
  <si>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</si>
  <si>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</si>
  <si>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</si>
  <si>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</si>
  <si>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</si>
  <si>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</si>
  <si>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</si>
  <si>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</si>
  <si>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</si>
  <si>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</si>
  <si>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</si>
  <si>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</si>
  <si>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</si>
  <si>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</si>
  <si>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</si>
  <si>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</si>
  <si>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</si>
  <si>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</si>
  <si>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</si>
  <si>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</si>
  <si>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</si>
  <si>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</si>
  <si>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</si>
  <si>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</si>
  <si>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</si>
  <si>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</si>
  <si>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</si>
  <si>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</si>
  <si>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</si>
  <si>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</si>
  <si>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</si>
  <si>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</si>
  <si>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</si>
  <si>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</si>
  <si>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</si>
  <si>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</si>
  <si>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</si>
  <si>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</si>
  <si>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</si>
  <si>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</si>
  <si>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</si>
  <si>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</si>
  <si>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</si>
  <si>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</si>
  <si>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</si>
  <si>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</si>
  <si>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</si>
  <si>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</si>
  <si>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</si>
  <si>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</si>
  <si>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</si>
  <si>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</si>
  <si>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</si>
  <si>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</si>
  <si>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</si>
  <si>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</si>
  <si>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</si>
  <si>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</si>
  <si>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</si>
  <si>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</si>
  <si>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</si>
  <si>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</si>
  <si>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</si>
  <si>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</si>
  <si>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</si>
  <si>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</si>
  <si>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</si>
  <si>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</si>
  <si>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</si>
  <si>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</si>
  <si>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</si>
  <si>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</si>
  <si>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</si>
  <si>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</si>
  <si>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</si>
  <si>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</si>
  <si>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</si>
  <si>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</si>
  <si>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</si>
  <si>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</si>
  <si>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</si>
  <si>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</si>
  <si>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</si>
  <si>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</si>
  <si>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</si>
  <si>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</si>
  <si>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</si>
  <si>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</si>
  <si>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</si>
  <si>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</si>
  <si>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</si>
  <si>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</si>
  <si>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</si>
  <si>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</si>
  <si>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</si>
  <si>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</si>
  <si>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</si>
  <si>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</si>
  <si>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</si>
  <si>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</si>
  <si>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</si>
  <si>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</si>
  <si>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</si>
  <si>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</si>
  <si>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</si>
  <si>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</si>
  <si>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</si>
  <si>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</si>
  <si>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</si>
  <si>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</si>
  <si>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</si>
  <si>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</si>
  <si>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</si>
  <si>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</si>
  <si>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</si>
  <si>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</si>
  <si>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</si>
  <si>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</si>
  <si>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</si>
  <si>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</si>
  <si>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</si>
  <si>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</si>
  <si>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</si>
  <si>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</si>
  <si>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</si>
  <si>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</si>
  <si>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</si>
  <si>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</si>
  <si>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</si>
  <si>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</si>
  <si>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</si>
  <si>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</si>
  <si>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</si>
  <si>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</si>
  <si>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</si>
  <si>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</si>
  <si>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</si>
  <si>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</si>
  <si>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</si>
  <si>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</si>
  <si>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</si>
  <si>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</si>
  <si>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</si>
  <si>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</si>
  <si>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</si>
  <si>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</si>
  <si>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</si>
  <si>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</si>
  <si>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</si>
  <si>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</si>
  <si>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</si>
  <si>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</si>
  <si>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</si>
  <si>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</si>
  <si>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</si>
  <si>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</si>
  <si>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</si>
  <si>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</si>
  <si>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</si>
  <si>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</si>
  <si>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</si>
  <si>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</si>
  <si>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</si>
  <si>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</si>
  <si>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</si>
  <si>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</si>
  <si>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</si>
  <si>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</si>
  <si>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</si>
  <si>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</si>
  <si>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</si>
  <si>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</si>
  <si>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</si>
  <si>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</si>
  <si>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</si>
  <si>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</si>
  <si>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</si>
  <si>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</si>
  <si>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</si>
  <si>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</si>
  <si>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</si>
  <si>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</si>
  <si>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</si>
  <si>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</si>
  <si>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</si>
  <si>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</si>
  <si>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</si>
  <si>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</si>
  <si>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</si>
  <si>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</si>
  <si>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</si>
  <si>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</si>
  <si>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</si>
  <si>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</si>
  <si>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</si>
  <si>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</si>
  <si>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</si>
  <si>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</si>
  <si>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</si>
  <si>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</si>
  <si>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</si>
  <si>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</si>
  <si>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</si>
  <si>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</si>
  <si>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</si>
  <si>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</si>
  <si>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</si>
  <si>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</si>
  <si>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</si>
  <si>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</si>
  <si>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</si>
  <si>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</si>
  <si>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</si>
  <si>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</si>
  <si>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</si>
  <si>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</si>
  <si>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</si>
  <si>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</si>
  <si>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</si>
  <si>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</si>
  <si>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</si>
  <si>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</si>
  <si>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</si>
  <si>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</si>
  <si>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</si>
  <si>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</si>
  <si>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</si>
  <si>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</si>
  <si>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</si>
  <si>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</si>
  <si>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</si>
  <si>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</si>
  <si>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</si>
  <si>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</si>
  <si>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</si>
  <si>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</si>
  <si>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</si>
  <si>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</si>
  <si>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</si>
  <si>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</si>
  <si>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</si>
  <si>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</si>
  <si>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</si>
  <si>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</si>
  <si>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</si>
  <si>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</si>
  <si>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</si>
  <si>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</si>
  <si>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</si>
  <si>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</si>
  <si>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</si>
  <si>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</si>
  <si>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</si>
  <si>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</si>
  <si>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</si>
  <si>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</si>
  <si>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</si>
  <si>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</si>
  <si>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</si>
  <si>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</si>
  <si>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</si>
  <si>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</si>
  <si>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</si>
  <si>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</si>
  <si>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</si>
  <si>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</si>
  <si>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</si>
  <si>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</si>
  <si>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</si>
  <si>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</si>
  <si>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</si>
  <si>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</si>
  <si>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</si>
  <si>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</si>
  <si>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</si>
  <si>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</si>
  <si>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</si>
  <si>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</si>
  <si>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</si>
  <si>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</si>
  <si>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</si>
  <si>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</si>
  <si>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</si>
  <si>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</si>
  <si>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</si>
  <si>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</si>
  <si>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</si>
  <si>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</si>
  <si>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</si>
  <si>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</si>
  <si>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</si>
  <si>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</si>
  <si>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</si>
  <si>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</si>
  <si>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</si>
  <si>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</si>
  <si>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</si>
  <si>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</si>
  <si>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</si>
  <si>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</si>
  <si>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</si>
  <si>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</si>
  <si>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</si>
  <si>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</si>
  <si>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</si>
  <si>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</si>
  <si>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</si>
  <si>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</si>
  <si>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</si>
  <si>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</si>
  <si>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</si>
  <si>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</si>
  <si>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</si>
  <si>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</si>
  <si>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</si>
  <si>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</si>
  <si>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</si>
  <si>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</si>
  <si>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</si>
  <si>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</si>
  <si>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</si>
  <si>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</si>
  <si>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</si>
  <si>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</si>
  <si>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</si>
  <si>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</si>
  <si>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</si>
  <si>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</si>
  <si>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</si>
  <si>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</si>
  <si>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</si>
  <si>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</si>
  <si>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</si>
  <si>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</si>
  <si>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</si>
  <si>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</si>
  <si>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</si>
  <si>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</si>
  <si>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</si>
  <si>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</si>
  <si>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</si>
  <si>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</si>
  <si>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</si>
  <si>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</si>
  <si>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</si>
  <si>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</si>
  <si>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</si>
  <si>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</si>
  <si>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</si>
  <si>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</si>
  <si>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</si>
  <si>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</si>
  <si>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</si>
  <si>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</si>
  <si>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</si>
  <si>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</si>
  <si>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</si>
  <si>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</si>
  <si>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</si>
  <si>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</si>
  <si>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</si>
  <si>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</si>
  <si>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</si>
  <si>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</si>
  <si>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</si>
  <si>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</si>
  <si>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</si>
  <si>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</si>
  <si>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</si>
  <si>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</si>
  <si>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</si>
  <si>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</si>
  <si>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</si>
  <si>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</si>
  <si>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</si>
  <si>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</si>
  <si>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</si>
  <si>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</si>
  <si>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</si>
  <si>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</si>
  <si>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</si>
  <si>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</si>
  <si>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</si>
  <si>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</si>
  <si>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</si>
  <si>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</si>
  <si>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</si>
  <si>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</si>
  <si>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</si>
  <si>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</si>
  <si>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</si>
  <si>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</si>
  <si>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</si>
  <si>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</si>
  <si>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</si>
  <si>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</si>
  <si>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</si>
  <si>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</si>
  <si>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</si>
  <si>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</si>
  <si>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</si>
  <si>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</si>
  <si>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</si>
  <si>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</si>
  <si>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</si>
  <si>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</si>
  <si>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</si>
  <si>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</si>
  <si>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</si>
  <si>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</si>
  <si>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</si>
  <si>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</si>
  <si>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</si>
  <si>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</si>
  <si>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</si>
  <si>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</si>
  <si>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</si>
  <si>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</si>
  <si>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</si>
  <si>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</si>
  <si>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</si>
  <si>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</si>
  <si>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</si>
  <si>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</si>
  <si>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</si>
  <si>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</si>
  <si>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</si>
  <si>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</si>
  <si>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</si>
  <si>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</si>
  <si>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</si>
  <si>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</si>
  <si>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</si>
  <si>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</si>
  <si>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</si>
  <si>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</si>
  <si>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</si>
  <si>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</si>
  <si>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</si>
  <si>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</si>
  <si>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</si>
  <si>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</si>
  <si>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</si>
  <si>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</si>
  <si>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</si>
  <si>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</si>
  <si>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</si>
  <si>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</si>
  <si>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</si>
  <si>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</si>
  <si>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</si>
  <si>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</si>
  <si>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</si>
  <si>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</si>
  <si>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</si>
  <si>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</si>
  <si>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</si>
  <si>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</si>
  <si>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</si>
  <si>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</si>
  <si>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</si>
  <si>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</si>
  <si>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</si>
  <si>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</si>
  <si>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</si>
  <si>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</si>
  <si>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</si>
  <si>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</si>
  <si>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</si>
  <si>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</si>
  <si>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</si>
  <si>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</si>
  <si>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</si>
  <si>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</si>
  <si>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</si>
  <si>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</si>
  <si>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</si>
  <si>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</si>
  <si>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</si>
  <si>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</si>
  <si>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</si>
  <si>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</si>
  <si>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</si>
  <si>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</si>
  <si>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</si>
  <si>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</si>
  <si>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</si>
  <si>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</si>
  <si>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</si>
  <si>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</si>
  <si>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</si>
  <si>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</si>
  <si>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</si>
  <si>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</si>
  <si>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</si>
  <si>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</si>
  <si>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</si>
  <si>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</si>
  <si>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</si>
  <si>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</si>
  <si>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</si>
  <si>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</si>
  <si>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</si>
  <si>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</si>
  <si>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</si>
  <si>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</si>
  <si>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</si>
  <si>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</si>
  <si>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</si>
  <si>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</si>
  <si>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</si>
  <si>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</si>
  <si>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</si>
  <si>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</si>
  <si>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</si>
  <si>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</si>
  <si>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</si>
  <si>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</si>
  <si>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</si>
  <si>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</si>
  <si>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</si>
  <si>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</si>
  <si>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</si>
  <si>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</si>
  <si>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</si>
  <si>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</si>
  <si>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</si>
  <si>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</si>
  <si>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</si>
  <si>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</si>
  <si>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</si>
  <si>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</si>
  <si>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</si>
  <si>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</si>
  <si>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</si>
  <si>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</si>
  <si>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</si>
  <si>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</si>
  <si>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</si>
  <si>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</si>
  <si>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</si>
  <si>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</si>
  <si>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</si>
  <si>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</si>
  <si>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</si>
  <si>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</si>
  <si>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</si>
  <si>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</si>
  <si>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</si>
  <si>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</si>
  <si>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</si>
  <si>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</si>
  <si>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</si>
  <si>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</si>
  <si>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</si>
  <si>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</si>
  <si>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</si>
  <si>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</si>
  <si>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</si>
  <si>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</si>
  <si>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</si>
  <si>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</si>
  <si>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</si>
  <si>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</si>
  <si>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</si>
  <si>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</si>
  <si>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</si>
  <si>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</si>
  <si>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</si>
  <si>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</si>
  <si>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</si>
  <si>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</si>
  <si>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</si>
  <si>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</si>
  <si>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</si>
  <si>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</si>
  <si>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</si>
  <si>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</si>
  <si>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</si>
  <si>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</si>
  <si>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</si>
  <si>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</si>
  <si>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</si>
  <si>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</si>
  <si>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</si>
  <si>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</si>
  <si>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</si>
  <si>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</si>
  <si>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</si>
  <si>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</si>
  <si>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</si>
  <si>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</si>
  <si>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</si>
  <si>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</si>
  <si>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</si>
  <si>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</si>
  <si>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</si>
  <si>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</si>
  <si>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</si>
  <si>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</si>
  <si>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</si>
  <si>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</si>
  <si>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</si>
  <si>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</si>
  <si>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</si>
  <si>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</si>
  <si>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</si>
  <si>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</si>
  <si>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</si>
  <si>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</si>
  <si>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</si>
  <si>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</si>
  <si>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</si>
  <si>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</si>
  <si>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</si>
  <si>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</si>
  <si>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</si>
  <si>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</si>
  <si>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</si>
  <si>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</si>
  <si>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</si>
  <si>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</si>
  <si>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</si>
  <si>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</si>
  <si>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</si>
  <si>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</si>
  <si>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</si>
  <si>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</si>
  <si>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</si>
  <si>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</si>
  <si>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</si>
  <si>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</si>
  <si>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</si>
  <si>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</si>
  <si>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</si>
  <si>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</si>
  <si>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</si>
  <si>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</si>
  <si>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</si>
  <si>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</si>
  <si>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</si>
  <si>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</si>
  <si>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</si>
  <si>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</si>
  <si>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</si>
  <si>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</si>
  <si>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</si>
  <si>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</si>
  <si>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</si>
  <si>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</si>
  <si>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</si>
  <si>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</si>
  <si>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</si>
  <si>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</si>
  <si>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</si>
  <si>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</si>
  <si>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</si>
  <si>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</si>
  <si>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</si>
  <si>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</si>
  <si>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</si>
  <si>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</si>
  <si>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</si>
  <si>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</si>
  <si>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</si>
  <si>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</si>
  <si>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</si>
  <si>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</si>
  <si>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</si>
  <si>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</si>
  <si>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</si>
  <si>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</si>
  <si>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</si>
  <si>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</si>
  <si>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</si>
  <si>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</si>
  <si>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</si>
  <si>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</si>
  <si>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</si>
  <si>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</si>
  <si>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</si>
  <si>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</si>
  <si>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</si>
  <si>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</si>
  <si>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</si>
  <si>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</si>
  <si>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</si>
  <si>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</si>
  <si>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</si>
  <si>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</si>
  <si>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</si>
  <si>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</si>
  <si>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</si>
  <si>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</si>
  <si>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</si>
  <si>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</si>
  <si>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</si>
  <si>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</si>
  <si>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</si>
  <si>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</si>
  <si>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</si>
  <si>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</si>
  <si>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</si>
  <si>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</si>
  <si>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</si>
  <si>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</si>
  <si>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</si>
  <si>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</si>
  <si>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</si>
  <si>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</si>
  <si>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</si>
  <si>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</si>
  <si>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</si>
  <si>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</si>
  <si>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</si>
  <si>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</si>
  <si>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</si>
  <si>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</si>
  <si>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</si>
  <si>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</si>
  <si>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</si>
  <si>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</si>
  <si>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</si>
  <si>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</si>
  <si>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</si>
  <si>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</si>
  <si>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</si>
  <si>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</si>
  <si>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</si>
  <si>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</si>
  <si>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</si>
  <si>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</si>
  <si>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</si>
  <si>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</si>
  <si>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</si>
  <si>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</si>
  <si>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</si>
  <si>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</si>
  <si>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</si>
  <si>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</si>
  <si>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</si>
  <si>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</si>
  <si>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</si>
  <si>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</si>
  <si>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</si>
  <si>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</si>
  <si>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</si>
  <si>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</si>
  <si>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</si>
  <si>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</si>
  <si>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</si>
  <si>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</si>
  <si>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</si>
  <si>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</si>
  <si>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</si>
  <si>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</si>
  <si>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</si>
  <si>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</si>
  <si>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</si>
  <si>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</si>
  <si>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</si>
  <si>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</si>
  <si>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</si>
  <si>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</si>
  <si>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</si>
  <si>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</si>
  <si>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</si>
  <si>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</si>
  <si>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</si>
  <si>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</si>
  <si>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</si>
  <si>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</si>
  <si>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</si>
  <si>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</si>
  <si>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</si>
  <si>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</si>
  <si>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</si>
  <si>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</si>
  <si>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</si>
  <si>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</si>
  <si>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</si>
  <si>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</si>
  <si>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</si>
  <si>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</si>
  <si>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</si>
  <si>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</si>
  <si>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</si>
  <si>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</si>
  <si>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</si>
  <si>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</si>
  <si>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</si>
  <si>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</si>
  <si>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</si>
  <si>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</si>
  <si>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</si>
  <si>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</si>
  <si>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</si>
  <si>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</si>
  <si>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</si>
  <si>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</si>
  <si>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</si>
  <si>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</si>
  <si>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</si>
  <si>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</si>
  <si>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</si>
  <si>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</si>
  <si>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</si>
  <si>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</si>
  <si>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</si>
  <si>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</si>
  <si>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</si>
  <si>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</si>
  <si>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</si>
  <si>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</si>
  <si>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</si>
  <si>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</si>
  <si>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</si>
  <si>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</si>
  <si>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</si>
  <si>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</si>
  <si>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</si>
  <si>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</si>
  <si>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</si>
  <si>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</si>
  <si>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</si>
  <si>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</si>
  <si>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</si>
  <si>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</si>
  <si>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</si>
  <si>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</si>
  <si>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</si>
  <si>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</si>
  <si>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</si>
  <si>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</si>
  <si>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</si>
  <si>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</si>
  <si>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</si>
  <si>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</si>
  <si>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</si>
  <si>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</si>
  <si>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</si>
  <si>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</si>
  <si>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</si>
  <si>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</si>
  <si>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</si>
  <si>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</si>
  <si>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</si>
  <si>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</si>
  <si>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</si>
  <si>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</si>
  <si>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</si>
  <si>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</si>
  <si>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</si>
  <si>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</si>
  <si>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</si>
  <si>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</si>
  <si>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</si>
  <si>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</si>
  <si>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</si>
  <si>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</si>
  <si>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</si>
  <si>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</si>
  <si>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</si>
  <si>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</si>
  <si>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</si>
  <si>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</si>
  <si>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</si>
  <si>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</si>
  <si>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</si>
  <si>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</si>
  <si>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</si>
  <si>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</si>
  <si>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</si>
  <si>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</si>
  <si>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</si>
  <si>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</si>
  <si>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</si>
  <si>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</si>
  <si>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</si>
  <si>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</si>
  <si>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</si>
  <si>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</si>
  <si>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</si>
  <si>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</si>
  <si>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</si>
  <si>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</si>
  <si>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</si>
  <si>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</si>
  <si>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</si>
  <si>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</si>
  <si>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</si>
  <si>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</si>
  <si>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</si>
  <si>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</si>
  <si>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</si>
  <si>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</si>
  <si>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</si>
  <si>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</si>
  <si>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</si>
  <si>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</si>
  <si>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</si>
  <si>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</si>
  <si>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</si>
  <si>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</si>
  <si>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</si>
  <si>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</si>
  <si>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</si>
  <si>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</si>
  <si>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</si>
  <si>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</si>
  <si>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</si>
  <si>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</si>
  <si>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</si>
  <si>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</si>
  <si>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</si>
  <si>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</si>
  <si>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</si>
  <si>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</si>
  <si>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</si>
  <si>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</si>
  <si>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</si>
  <si>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</si>
  <si>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</si>
  <si>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</si>
  <si>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</si>
  <si>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</si>
  <si>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</si>
  <si>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</si>
  <si>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</si>
  <si>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</si>
  <si>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</si>
  <si>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</si>
  <si>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</si>
  <si>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</si>
  <si>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</si>
  <si>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</si>
  <si>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</si>
  <si>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</si>
  <si>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</si>
  <si>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</si>
  <si>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</si>
  <si>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</si>
  <si>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</si>
  <si>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</si>
  <si>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</si>
  <si>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</si>
  <si>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</si>
  <si>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</si>
  <si>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</si>
  <si>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</si>
  <si>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</si>
  <si>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</si>
  <si>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</si>
  <si>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</si>
  <si>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</si>
  <si>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</si>
  <si>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</si>
  <si>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</si>
  <si>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</si>
  <si>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</si>
  <si>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</si>
  <si>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</si>
  <si>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</si>
  <si>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</si>
  <si>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</si>
  <si>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</si>
  <si>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</si>
  <si>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</si>
  <si>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</si>
  <si>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</si>
  <si>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</si>
  <si>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</si>
  <si>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</si>
  <si>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</si>
  <si>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</si>
  <si>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</si>
  <si>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</si>
  <si>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</si>
  <si>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</si>
  <si>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</si>
  <si>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</si>
  <si>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</si>
  <si>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</si>
  <si>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</si>
  <si>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</si>
  <si>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</si>
  <si>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</si>
  <si>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</si>
  <si>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</si>
  <si>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</si>
  <si>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</si>
  <si>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</si>
  <si>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</si>
  <si>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</si>
  <si>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</si>
  <si>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</si>
  <si>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</si>
  <si>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</si>
  <si>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</si>
  <si>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</si>
  <si>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</si>
  <si>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</si>
  <si>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</si>
  <si>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</si>
  <si>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</si>
  <si>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</si>
  <si>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</si>
  <si>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</si>
  <si>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</si>
  <si>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</si>
  <si>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</si>
  <si>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</si>
  <si>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</si>
  <si>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</si>
  <si>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</si>
  <si>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</si>
  <si>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</si>
  <si>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</si>
  <si>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</si>
  <si>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</si>
  <si>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</si>
  <si>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</si>
  <si>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</si>
  <si>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</si>
  <si>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</si>
  <si>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</si>
  <si>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</si>
  <si>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</si>
  <si>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</si>
  <si>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</si>
  <si>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</si>
  <si>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</si>
  <si>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</si>
  <si>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</si>
  <si>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</si>
  <si>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</si>
  <si>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</si>
  <si>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</si>
  <si>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</si>
  <si>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</si>
  <si>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</si>
  <si>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</si>
  <si>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</si>
  <si>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</si>
  <si>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</si>
  <si>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</si>
  <si>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</si>
  <si>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</si>
  <si>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</si>
  <si>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</si>
  <si>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</si>
  <si>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</si>
  <si>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</si>
  <si>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</si>
  <si>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</si>
  <si>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</si>
  <si>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</si>
  <si>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</si>
  <si>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</si>
  <si>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</si>
  <si>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</si>
  <si>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</si>
  <si>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</si>
  <si>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</si>
  <si>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</si>
  <si>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</si>
  <si>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</si>
  <si>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</si>
  <si>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</si>
  <si>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</si>
  <si>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</si>
  <si>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</si>
  <si>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</si>
  <si>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</si>
  <si>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</si>
  <si>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</si>
  <si>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</si>
  <si>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</si>
  <si>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</si>
  <si>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</si>
  <si>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</si>
  <si>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</si>
  <si>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</si>
  <si>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</si>
  <si>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</si>
  <si>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</si>
  <si>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</si>
  <si>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</si>
  <si>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</si>
  <si>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</si>
  <si>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</si>
  <si>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</si>
  <si>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</si>
  <si>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</si>
  <si>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</si>
  <si>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</si>
  <si>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</si>
  <si>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</si>
  <si>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</si>
  <si>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</si>
  <si>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</si>
  <si>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</si>
  <si>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</si>
  <si>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</si>
  <si>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</si>
  <si>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</si>
  <si>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</si>
  <si>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</si>
  <si>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</si>
  <si>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</si>
  <si>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</si>
  <si>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</si>
  <si>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</si>
  <si>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</si>
  <si>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</si>
  <si>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</si>
  <si>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</si>
  <si>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</si>
  <si>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</si>
  <si>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</si>
  <si>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</si>
  <si>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</si>
  <si>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</si>
  <si>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</si>
  <si>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</si>
  <si>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</si>
  <si>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</si>
  <si>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</si>
  <si>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</si>
  <si>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</si>
  <si>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</si>
  <si>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</si>
  <si>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</si>
  <si>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</si>
  <si>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</si>
  <si>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</si>
  <si>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</si>
  <si>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</si>
  <si>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</si>
  <si>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</si>
  <si>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</si>
  <si>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</si>
  <si>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</si>
  <si>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</si>
  <si>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</si>
  <si>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</si>
  <si>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</si>
  <si>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</si>
  <si>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</si>
  <si>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</si>
  <si>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</si>
  <si>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</si>
  <si>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</si>
  <si>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</si>
  <si>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</si>
  <si>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</si>
  <si>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</si>
  <si>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</si>
  <si>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</si>
  <si>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</si>
  <si>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</si>
  <si>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</si>
  <si>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</si>
  <si>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</si>
  <si>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</si>
  <si>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</si>
  <si>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</si>
  <si>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</si>
  <si>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</si>
  <si>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</si>
  <si>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</si>
  <si>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</si>
  <si>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</si>
  <si>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</si>
  <si>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</si>
  <si>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</si>
  <si>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</si>
  <si>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</si>
  <si>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</si>
  <si>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</si>
  <si>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</si>
  <si>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</si>
  <si>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</si>
  <si>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</si>
  <si>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</si>
  <si>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</si>
  <si>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</si>
  <si>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</si>
  <si>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</si>
  <si>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</si>
  <si>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</si>
  <si>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</si>
  <si>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</si>
  <si>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</si>
  <si>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</si>
  <si>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</si>
  <si>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</si>
  <si>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</si>
  <si>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</si>
  <si>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</si>
  <si>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</si>
  <si>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</si>
  <si>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</si>
  <si>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</si>
  <si>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</si>
  <si>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</si>
  <si>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</si>
  <si>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</si>
  <si>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</si>
  <si>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</si>
  <si>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</si>
  <si>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</si>
  <si>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</si>
  <si>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</si>
  <si>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</si>
  <si>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</si>
  <si>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</si>
  <si>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</si>
  <si>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</si>
  <si>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</si>
  <si>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</si>
  <si>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</si>
  <si>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</si>
  <si>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</si>
  <si>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</si>
  <si>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</si>
  <si>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</si>
  <si>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</si>
  <si>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</si>
  <si>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</si>
  <si>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</si>
  <si>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</si>
  <si>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</si>
  <si>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</si>
  <si>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</si>
  <si>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</si>
  <si>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</si>
  <si>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</si>
  <si>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</si>
  <si>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</si>
  <si>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</si>
  <si>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</si>
  <si>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</si>
  <si>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</si>
  <si>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</si>
  <si>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</si>
  <si>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</si>
  <si>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</si>
  <si>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</si>
  <si>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</si>
  <si>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</si>
  <si>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</si>
  <si>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</si>
  <si>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</si>
  <si>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</si>
  <si>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</si>
  <si>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</si>
  <si>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</si>
  <si>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</si>
  <si>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</si>
  <si>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</si>
  <si>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</si>
  <si>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</si>
  <si>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</si>
  <si>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</si>
  <si>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</si>
  <si>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</si>
  <si>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</si>
  <si>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</si>
  <si>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</si>
  <si>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</si>
  <si>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</si>
  <si>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</si>
  <si>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</si>
  <si>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</si>
  <si>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</si>
  <si>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</si>
  <si>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</si>
  <si>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</si>
  <si>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</si>
  <si>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</si>
  <si>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</si>
  <si>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</si>
  <si>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</si>
  <si>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</si>
  <si>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</si>
  <si>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</si>
  <si>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</si>
  <si>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</si>
  <si>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</si>
  <si>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</si>
  <si>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</si>
  <si>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</si>
  <si>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</si>
  <si>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</si>
  <si>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</si>
  <si>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</si>
  <si>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</si>
  <si>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</si>
  <si>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</si>
  <si>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</si>
  <si>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</si>
  <si>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</si>
  <si>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</si>
  <si>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</si>
  <si>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</si>
  <si>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</si>
  <si>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</si>
  <si>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</si>
  <si>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</si>
  <si>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</si>
  <si>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</si>
  <si>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</si>
  <si>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</si>
  <si>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</si>
  <si>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</si>
  <si>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</si>
  <si>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</si>
  <si>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</si>
  <si>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</si>
  <si>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</si>
  <si>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</si>
  <si>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</si>
  <si>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</si>
  <si>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</si>
  <si>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</si>
  <si>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</si>
  <si>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</si>
  <si>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</si>
  <si>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</si>
  <si>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</si>
  <si>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</si>
  <si>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</si>
  <si>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</si>
  <si>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</si>
  <si>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</si>
  <si>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</si>
  <si>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</si>
  <si>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</si>
  <si>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</si>
  <si>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</si>
  <si>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</si>
  <si>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</si>
  <si>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</si>
  <si>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</si>
  <si>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</si>
  <si>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</si>
  <si>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</si>
  <si>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</si>
  <si>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</si>
  <si>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</si>
  <si>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</si>
  <si>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</si>
  <si>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</si>
  <si>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</si>
  <si>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</si>
  <si>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</si>
  <si>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</si>
  <si>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</si>
  <si>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</si>
  <si>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</si>
  <si>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</si>
  <si>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</si>
  <si>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</si>
  <si>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</si>
  <si>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</si>
  <si>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</si>
  <si>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</si>
  <si>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</si>
  <si>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</si>
  <si>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</si>
  <si>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</si>
  <si>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</si>
  <si>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</si>
  <si>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</si>
  <si>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</si>
  <si>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</si>
  <si>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</si>
  <si>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</si>
  <si>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</si>
  <si>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</si>
  <si>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</si>
  <si>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</si>
  <si>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</si>
  <si>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</si>
  <si>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</si>
  <si>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</si>
  <si>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</si>
  <si>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</si>
  <si>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</si>
  <si>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</si>
  <si>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</si>
  <si>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</si>
  <si>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</si>
  <si>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</si>
  <si>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</si>
  <si>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</si>
  <si>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</si>
  <si>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</si>
  <si>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</si>
  <si>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</si>
  <si>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</si>
  <si>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</si>
  <si>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</si>
  <si>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</si>
  <si>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</si>
  <si>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</si>
  <si>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</si>
  <si>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</si>
  <si>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</si>
  <si>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</si>
  <si>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</si>
  <si>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</si>
  <si>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</si>
  <si>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</si>
  <si>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</si>
  <si>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</si>
  <si>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</si>
  <si>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</si>
  <si>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</si>
  <si>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</si>
  <si>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</si>
  <si>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</si>
  <si>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</si>
  <si>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</si>
  <si>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</si>
  <si>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</si>
  <si>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</si>
  <si>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</si>
  <si>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</si>
  <si>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</si>
  <si>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</si>
  <si>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</si>
  <si>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</si>
  <si>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</si>
  <si>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</si>
  <si>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</si>
  <si>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</si>
  <si>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</si>
  <si>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</si>
  <si>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</si>
  <si>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</si>
  <si>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</si>
  <si>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</si>
  <si>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</si>
  <si>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</si>
  <si>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</si>
  <si>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</si>
  <si>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</si>
  <si>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</si>
  <si>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</si>
  <si>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</si>
  <si>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</si>
  <si>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</si>
  <si>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</si>
  <si>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</si>
  <si>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</si>
  <si>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</si>
  <si>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</si>
  <si>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</si>
  <si>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</si>
  <si>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</si>
  <si>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</si>
  <si>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</si>
  <si>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</si>
  <si>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</si>
  <si>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</si>
  <si>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</si>
  <si>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</si>
  <si>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</si>
  <si>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</si>
  <si>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</si>
  <si>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</si>
  <si>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</si>
  <si>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</si>
  <si>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</si>
  <si>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</si>
  <si>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</si>
  <si>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</si>
  <si>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</si>
  <si>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</si>
  <si>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</si>
  <si>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</si>
  <si>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</si>
  <si>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</si>
  <si>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</si>
  <si>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</si>
  <si>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</si>
  <si>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</si>
  <si>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</si>
  <si>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</si>
  <si>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</si>
  <si>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</si>
  <si>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</si>
  <si>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</si>
  <si>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</si>
  <si>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</si>
  <si>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</si>
  <si>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</si>
  <si>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</si>
  <si>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</si>
  <si>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</si>
  <si>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</si>
  <si>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</si>
  <si>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</si>
  <si>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</si>
  <si>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</si>
  <si>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</si>
  <si>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</si>
  <si>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</si>
  <si>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</si>
  <si>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</si>
  <si>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</si>
  <si>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</si>
  <si>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</si>
  <si>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</si>
  <si>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</si>
  <si>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</si>
  <si>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</si>
  <si>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</si>
  <si>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</si>
  <si>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</si>
  <si>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</si>
  <si>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</si>
  <si>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</si>
  <si>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</si>
  <si>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</si>
  <si>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</si>
  <si>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</si>
  <si>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</si>
  <si>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</si>
  <si>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</si>
  <si>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</si>
  <si>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</si>
  <si>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</si>
  <si>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</si>
  <si>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</si>
  <si>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</si>
  <si>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</si>
  <si>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</si>
  <si>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</si>
  <si>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</si>
  <si>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</si>
  <si>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</si>
  <si>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</si>
  <si>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</si>
  <si>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</si>
  <si>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</si>
  <si>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</si>
  <si>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</si>
  <si>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</si>
  <si>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</si>
  <si>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</si>
  <si>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</si>
  <si>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</si>
  <si>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</si>
  <si>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</si>
  <si>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</si>
  <si>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</si>
  <si>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</si>
  <si>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</si>
  <si>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</si>
  <si>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</si>
  <si>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</si>
  <si>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</si>
  <si>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</si>
  <si>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</si>
  <si>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</si>
  <si>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</si>
  <si>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</si>
  <si>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</si>
  <si>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</si>
  <si>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</si>
  <si>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</si>
  <si>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</si>
  <si>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</si>
  <si>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</si>
  <si>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</si>
  <si>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</si>
  <si>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</si>
  <si>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</si>
  <si>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</si>
  <si>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</si>
  <si>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</si>
  <si>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</si>
  <si>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</si>
  <si>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</si>
  <si>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</si>
  <si>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</si>
  <si>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</si>
  <si>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</si>
  <si>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</si>
  <si>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</si>
  <si>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</si>
  <si>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</si>
  <si>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</si>
  <si>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</si>
  <si>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</si>
  <si>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</si>
  <si>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</si>
  <si>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</si>
  <si>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</si>
  <si>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</si>
  <si>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</si>
  <si>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</si>
  <si>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</si>
  <si>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</si>
  <si>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</si>
  <si>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</si>
  <si>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</si>
  <si>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</si>
  <si>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</si>
  <si>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</si>
  <si>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</si>
  <si>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</si>
  <si>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</si>
  <si>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</si>
  <si>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</si>
  <si>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</si>
  <si>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</si>
  <si>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</si>
  <si>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</si>
  <si>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</si>
  <si>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</si>
  <si>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</si>
  <si>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</si>
  <si>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</si>
  <si>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</si>
  <si>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</si>
  <si>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</si>
  <si>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</si>
  <si>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</si>
  <si>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</si>
  <si>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</si>
  <si>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</si>
  <si>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</si>
  <si>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</si>
  <si>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</si>
  <si>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</si>
  <si>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</si>
  <si>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</si>
  <si>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</si>
  <si>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</si>
  <si>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</si>
  <si>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</si>
  <si>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</si>
  <si>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</si>
  <si>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</si>
  <si>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</si>
  <si>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</si>
  <si>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</si>
  <si>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</si>
  <si>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</si>
  <si>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</si>
  <si>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</si>
  <si>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</si>
  <si>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</si>
  <si>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</si>
  <si>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</si>
  <si>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</si>
  <si>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</si>
  <si>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</si>
  <si>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</si>
  <si>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</si>
  <si>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</si>
  <si>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</si>
  <si>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</si>
  <si>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</si>
  <si>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</si>
  <si>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</si>
  <si>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</si>
  <si>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</si>
  <si>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</si>
  <si>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</si>
  <si>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</si>
  <si>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</si>
  <si>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</si>
  <si>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</si>
  <si>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</si>
  <si>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</si>
  <si>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</si>
  <si>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</si>
  <si>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</si>
  <si>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</si>
  <si>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</si>
  <si>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</si>
  <si>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</si>
  <si>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</si>
  <si>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</si>
  <si>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</si>
  <si>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</si>
  <si>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</si>
  <si>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</si>
  <si>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</si>
  <si>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</si>
  <si>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</si>
  <si>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</si>
  <si>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</si>
  <si>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</si>
  <si>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</si>
  <si>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</si>
  <si>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</si>
  <si>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</si>
  <si>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</si>
  <si>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</si>
  <si>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</si>
  <si>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</si>
  <si>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</si>
  <si>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</si>
  <si>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</si>
  <si>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</si>
  <si>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</si>
  <si>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</si>
  <si>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</si>
  <si>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</si>
  <si>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</si>
  <si>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</si>
  <si>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</si>
  <si>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</si>
  <si>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</si>
  <si>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</si>
  <si>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</si>
  <si>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</si>
  <si>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</si>
  <si>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</si>
  <si>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</si>
  <si>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</si>
  <si>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</si>
  <si>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</si>
  <si>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</si>
  <si>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</si>
  <si>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</si>
  <si>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</si>
  <si>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</si>
  <si>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</si>
  <si>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</si>
  <si>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</si>
  <si>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</si>
  <si>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</si>
  <si>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</si>
  <si>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</si>
  <si>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</si>
  <si>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</si>
  <si>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</si>
  <si>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</si>
  <si>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</si>
  <si>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</si>
  <si>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</si>
  <si>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</si>
  <si>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</si>
  <si>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</si>
  <si>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</si>
  <si>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</si>
  <si>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</si>
  <si>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</si>
  <si>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</si>
  <si>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</si>
  <si>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</si>
  <si>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</si>
  <si>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</si>
  <si>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</si>
  <si>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</si>
  <si>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</si>
  <si>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</si>
  <si>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</si>
  <si>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</si>
  <si>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</si>
  <si>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</si>
  <si>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</si>
  <si>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</si>
  <si>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</si>
  <si>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</si>
  <si>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</si>
  <si>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</si>
  <si>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</si>
  <si>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</si>
  <si>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</si>
  <si>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</si>
  <si>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</si>
  <si>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</si>
  <si>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</si>
  <si>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</si>
  <si>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</si>
  <si>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</si>
  <si>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</si>
  <si>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</si>
  <si>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</si>
  <si>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</si>
  <si>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</si>
  <si>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</si>
  <si>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</si>
  <si>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</si>
  <si>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</si>
  <si>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</si>
  <si>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</si>
  <si>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</si>
  <si>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</si>
  <si>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</si>
  <si>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</si>
  <si>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</si>
  <si>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</si>
  <si>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</si>
  <si>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</si>
  <si>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</si>
  <si>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</si>
  <si>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</si>
  <si>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</si>
  <si>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</si>
  <si>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</si>
  <si>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</si>
  <si>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</si>
  <si>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</si>
  <si>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</si>
  <si>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</si>
  <si>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</si>
  <si>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</si>
  <si>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</si>
  <si>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</si>
  <si>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</si>
  <si>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</si>
  <si>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</si>
  <si>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</si>
  <si>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</si>
  <si>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</si>
  <si>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</si>
  <si>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</si>
  <si>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</si>
  <si>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</si>
  <si>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</si>
  <si>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</si>
  <si>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</si>
  <si>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</si>
  <si>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</si>
  <si>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</si>
  <si>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</si>
  <si>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</si>
  <si>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</si>
  <si>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</si>
  <si>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</si>
  <si>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</si>
  <si>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</si>
  <si>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</si>
  <si>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</si>
  <si>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</si>
  <si>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</si>
  <si>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</si>
  <si>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</si>
  <si>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</si>
  <si>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</si>
  <si>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</si>
  <si>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</si>
  <si>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</si>
  <si>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</si>
  <si>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</si>
  <si>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</si>
  <si>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</si>
  <si>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</si>
  <si>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</si>
  <si>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</si>
  <si>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</si>
  <si>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</si>
  <si>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</si>
  <si>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</si>
  <si>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</si>
  <si>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</si>
  <si>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</si>
  <si>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</si>
  <si>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</si>
  <si>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</si>
  <si>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</si>
  <si>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</si>
  <si>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</si>
  <si>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</si>
  <si>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</si>
  <si>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</si>
  <si>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</si>
  <si>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</si>
  <si>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</si>
  <si>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</si>
  <si>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</si>
  <si>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</si>
  <si>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</si>
  <si>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</si>
  <si>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</si>
  <si>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</si>
  <si>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</si>
  <si>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</si>
  <si>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</si>
  <si>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</si>
  <si>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</si>
  <si>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</si>
  <si>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</si>
  <si>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</si>
  <si>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</si>
  <si>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</si>
  <si>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</si>
  <si>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</si>
  <si>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</si>
  <si>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</si>
  <si>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</si>
  <si>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</si>
  <si>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</si>
  <si>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</si>
  <si>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</si>
  <si>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</si>
  <si>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</si>
  <si>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</si>
  <si>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</si>
  <si>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</si>
  <si>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</si>
  <si>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</si>
  <si>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</si>
  <si>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</si>
  <si>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</si>
  <si>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</si>
  <si>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</si>
  <si>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</si>
  <si>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</si>
  <si>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</si>
  <si>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</si>
  <si>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</si>
  <si>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</si>
  <si>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</si>
  <si>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</si>
  <si>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</si>
  <si>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</si>
  <si>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</si>
  <si>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</si>
  <si>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</si>
  <si>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</si>
  <si>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</si>
  <si>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</si>
  <si>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</si>
  <si>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</si>
  <si>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</si>
  <si>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</si>
  <si>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</si>
  <si>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</si>
  <si>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</si>
  <si>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</si>
  <si>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</si>
  <si>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</si>
  <si>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</si>
  <si>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</si>
  <si>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</si>
  <si>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</si>
  <si>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</si>
  <si>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</si>
  <si>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</si>
  <si>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</si>
  <si>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</si>
  <si>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</si>
  <si>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</si>
  <si>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</si>
  <si>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</si>
  <si>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</si>
  <si>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</si>
  <si>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</si>
  <si>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</si>
  <si>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</si>
  <si>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</si>
  <si>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</si>
  <si>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</si>
  <si>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</si>
  <si>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</si>
  <si>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</si>
  <si>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</si>
  <si>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</si>
  <si>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</si>
  <si>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</si>
  <si>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</si>
  <si>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</si>
  <si>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</si>
  <si>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</si>
  <si>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</si>
  <si>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</si>
  <si>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</si>
  <si>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</si>
  <si>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</si>
  <si>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</si>
  <si>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</si>
  <si>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</si>
  <si>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</si>
  <si>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</si>
  <si>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</si>
  <si>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</si>
  <si>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</si>
  <si>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</si>
  <si>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</si>
  <si>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</si>
  <si>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</si>
  <si>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</si>
  <si>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</si>
  <si>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</si>
  <si>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</si>
  <si>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</si>
  <si>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</si>
  <si>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</si>
  <si>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</si>
  <si>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</si>
  <si>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</si>
  <si>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</si>
  <si>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</si>
  <si>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</si>
  <si>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</si>
  <si>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</si>
  <si>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</si>
  <si>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</si>
  <si>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</si>
  <si>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</si>
  <si>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</si>
  <si>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</si>
  <si>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</si>
  <si>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</si>
  <si>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</si>
  <si>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</si>
  <si>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</si>
  <si>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</si>
  <si>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</si>
  <si>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</si>
  <si>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</si>
  <si>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</si>
  <si>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</si>
  <si>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</si>
  <si>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</si>
  <si>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</si>
  <si>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</si>
  <si>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</si>
  <si>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</si>
  <si>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</si>
  <si>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</si>
  <si>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</si>
  <si>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</si>
  <si>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</si>
  <si>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</si>
  <si>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</si>
  <si>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</si>
  <si>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</si>
  <si>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</si>
  <si>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</si>
  <si>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</si>
  <si>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</si>
  <si>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</si>
  <si>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</si>
  <si>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</si>
  <si>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</si>
  <si>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</si>
  <si>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</si>
  <si>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</si>
  <si>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</si>
  <si>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</si>
  <si>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</si>
  <si>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</si>
  <si>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</si>
  <si>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</si>
  <si>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</si>
  <si>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</si>
  <si>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</si>
  <si>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</si>
  <si>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</si>
  <si>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</si>
  <si>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</si>
  <si>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</si>
  <si>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</si>
  <si>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</si>
  <si>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</si>
  <si>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</si>
  <si>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</si>
  <si>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</si>
  <si>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</si>
  <si>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</si>
  <si>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</si>
  <si>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</si>
  <si>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</si>
  <si>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</si>
  <si>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</si>
  <si>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</si>
  <si>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</si>
  <si>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</si>
  <si>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</si>
  <si>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</si>
  <si>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</si>
  <si>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</si>
  <si>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</si>
  <si>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</si>
  <si>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</si>
  <si>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</si>
  <si>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</si>
  <si>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</si>
  <si>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</si>
  <si>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</si>
  <si>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</si>
  <si>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</si>
  <si>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</si>
  <si>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</si>
  <si>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</si>
  <si>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</si>
  <si>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</si>
  <si>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</si>
  <si>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</si>
  <si>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</si>
  <si>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</si>
  <si>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</si>
  <si>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</si>
  <si>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</si>
  <si>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</si>
  <si>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</si>
  <si>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</si>
  <si>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</si>
  <si>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</si>
  <si>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</si>
  <si>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</si>
  <si>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</si>
  <si>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</si>
  <si>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</si>
  <si>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</si>
  <si>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</si>
  <si>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</si>
  <si>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</si>
  <si>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</si>
  <si>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</si>
  <si>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</si>
  <si>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</si>
  <si>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</si>
  <si>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</si>
  <si>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</si>
  <si>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</si>
  <si>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</si>
  <si>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</si>
  <si>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</si>
  <si>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</si>
  <si>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</si>
  <si>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</si>
  <si>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</si>
  <si>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</si>
  <si>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</si>
  <si>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</si>
  <si>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</si>
  <si>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</si>
  <si>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</si>
  <si>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</si>
  <si>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</si>
  <si>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</si>
  <si>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</si>
  <si>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</si>
  <si>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</si>
  <si>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</si>
  <si>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</si>
  <si>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</si>
  <si>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</si>
  <si>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</si>
  <si>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</si>
  <si>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</si>
  <si>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</si>
  <si>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</si>
  <si>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</si>
  <si>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</si>
  <si>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</si>
  <si>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</si>
  <si>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</si>
  <si>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</si>
  <si>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</si>
  <si>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</si>
  <si>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</si>
  <si>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</si>
  <si>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</si>
  <si>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</si>
  <si>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</si>
  <si>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</si>
  <si>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</si>
  <si>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</si>
  <si>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</si>
  <si>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</si>
  <si>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</si>
  <si>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</si>
  <si>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</si>
  <si>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</si>
  <si>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</si>
  <si>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</si>
  <si>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</si>
  <si>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</si>
  <si>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</si>
  <si>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</si>
  <si>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</si>
  <si>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</si>
  <si>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</si>
  <si>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</si>
  <si>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</si>
  <si>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</si>
  <si>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</si>
  <si>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</si>
  <si>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</si>
  <si>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</si>
  <si>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</si>
  <si>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</si>
  <si>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</si>
  <si>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</si>
  <si>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</si>
  <si>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</si>
  <si>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</si>
  <si>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</si>
  <si>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</si>
  <si>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</si>
  <si>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</si>
  <si>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</si>
  <si>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</si>
  <si>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</si>
  <si>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</si>
  <si>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</si>
  <si>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</si>
  <si>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</si>
  <si>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</si>
  <si>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</si>
  <si>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</si>
  <si>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</si>
  <si>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</si>
  <si>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</si>
  <si>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</si>
  <si>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</si>
  <si>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</si>
  <si>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</si>
  <si>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</si>
  <si>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</si>
  <si>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</si>
  <si>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</si>
  <si>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</si>
  <si>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</si>
  <si>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</si>
  <si>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</si>
  <si>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</si>
  <si>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</si>
  <si>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</si>
  <si>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</si>
  <si>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</si>
  <si>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</si>
  <si>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</si>
  <si>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</si>
  <si>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</si>
  <si>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</si>
  <si>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</si>
  <si>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</si>
  <si>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</si>
  <si>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</si>
  <si>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</si>
  <si>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</si>
  <si>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</si>
  <si>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</si>
  <si>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</si>
  <si>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</si>
  <si>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</si>
  <si>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</si>
  <si>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</si>
  <si>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</si>
  <si>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</si>
  <si>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</si>
  <si>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</si>
  <si>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</si>
  <si>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</si>
  <si>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</si>
  <si>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</si>
  <si>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</si>
  <si>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</si>
  <si>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</si>
  <si>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</si>
  <si>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</si>
  <si>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</si>
  <si>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</si>
  <si>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</si>
  <si>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</si>
  <si>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</si>
  <si>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</si>
  <si>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</si>
  <si>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</si>
  <si>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</si>
  <si>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</si>
  <si>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</si>
  <si>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</si>
  <si>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</si>
  <si>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</si>
  <si>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</si>
  <si>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</si>
  <si>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</si>
  <si>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</si>
  <si>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</si>
  <si>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</si>
  <si>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</si>
  <si>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</si>
  <si>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</si>
  <si>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</si>
  <si>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</si>
  <si>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</si>
  <si>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</si>
  <si>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</si>
  <si>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</si>
  <si>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</si>
  <si>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</si>
  <si>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</si>
  <si>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</si>
  <si>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</si>
  <si>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</si>
  <si>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</si>
  <si>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</si>
  <si>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</si>
  <si>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</si>
  <si>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</si>
  <si>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</si>
  <si>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</si>
  <si>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</si>
  <si>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</si>
  <si>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</si>
  <si>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</si>
  <si>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</si>
  <si>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</si>
  <si>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</si>
  <si>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</si>
  <si>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</si>
  <si>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</si>
  <si>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</si>
  <si>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</si>
  <si>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</si>
  <si>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</si>
  <si>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</si>
  <si>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</si>
  <si>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</si>
  <si>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</si>
  <si>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</si>
  <si>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</si>
  <si>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</si>
  <si>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</si>
  <si>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</si>
  <si>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</si>
  <si>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</si>
  <si>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</si>
  <si>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</si>
  <si>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</si>
  <si>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</si>
  <si>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</si>
  <si>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</si>
  <si>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</si>
  <si>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</si>
  <si>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</si>
  <si>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</si>
  <si>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</si>
  <si>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</si>
  <si>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</si>
  <si>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</si>
  <si>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</si>
  <si>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</si>
  <si>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</si>
  <si>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</si>
  <si>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</si>
  <si>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</si>
  <si>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</si>
  <si>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</si>
  <si>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</si>
  <si>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</si>
  <si>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</si>
  <si>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</si>
  <si>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</si>
  <si>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</si>
  <si>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</si>
  <si>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</si>
  <si>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</si>
  <si>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</si>
  <si>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</si>
  <si>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</si>
  <si>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</si>
  <si>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</si>
  <si>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</si>
  <si>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</si>
  <si>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</si>
  <si>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</si>
  <si>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</si>
  <si>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</si>
  <si>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</si>
  <si>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</si>
  <si>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</si>
  <si>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</si>
  <si>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</si>
  <si>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</si>
  <si>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</si>
  <si>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</si>
  <si>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</si>
  <si>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</si>
  <si>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</si>
  <si>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</si>
  <si>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</si>
  <si>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</si>
  <si>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</si>
  <si>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</si>
  <si>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</si>
  <si>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</si>
  <si>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</si>
  <si>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</si>
  <si>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</si>
  <si>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</si>
  <si>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</si>
  <si>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</si>
  <si>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</si>
  <si>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</si>
  <si>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</si>
  <si>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</si>
  <si>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</si>
  <si>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</si>
  <si>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</si>
  <si>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</si>
  <si>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</si>
  <si>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</si>
  <si>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</si>
  <si>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</si>
  <si>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</si>
  <si>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</si>
  <si>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</si>
  <si>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</si>
  <si>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</si>
  <si>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</si>
  <si>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</si>
  <si>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</si>
  <si>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</si>
  <si>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</si>
  <si>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</si>
  <si>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</si>
  <si>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</si>
  <si>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</si>
  <si>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</si>
  <si>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</si>
  <si>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</si>
  <si>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</si>
  <si>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</si>
  <si>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</si>
  <si>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</si>
  <si>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</si>
  <si>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</si>
  <si>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</si>
  <si>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</si>
  <si>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</si>
  <si>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</si>
  <si>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</si>
  <si>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</si>
  <si>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</si>
  <si>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</si>
  <si>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</si>
  <si>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</si>
  <si>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</si>
  <si>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</si>
  <si>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</si>
  <si>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</si>
  <si>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</si>
  <si>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</si>
  <si>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</si>
  <si>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</si>
  <si>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</si>
  <si>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</si>
  <si>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</si>
  <si>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</si>
  <si>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</si>
  <si>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</si>
  <si>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</si>
  <si>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</si>
  <si>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</si>
  <si>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</si>
  <si>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</si>
  <si>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</si>
  <si>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</si>
  <si>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</si>
  <si>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</si>
  <si>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</si>
  <si>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</si>
  <si>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</si>
  <si>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</si>
  <si>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</si>
  <si>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</si>
  <si>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</si>
  <si>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</si>
  <si>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</si>
  <si>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</si>
  <si>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</si>
  <si>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</si>
  <si>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</si>
  <si>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</si>
  <si>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</si>
  <si>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</si>
  <si>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</si>
  <si>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</si>
  <si>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</si>
  <si>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</si>
  <si>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</si>
  <si>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</si>
  <si>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</si>
  <si>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</si>
  <si>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</si>
  <si>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</si>
  <si>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</si>
  <si>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</si>
  <si>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</si>
  <si>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</si>
  <si>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</si>
  <si>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</si>
  <si>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</si>
  <si>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</si>
  <si>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</si>
  <si>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</si>
  <si>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</si>
  <si>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</si>
  <si>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</si>
  <si>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</si>
  <si>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</si>
  <si>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</si>
  <si>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</si>
  <si>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</si>
  <si>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</si>
  <si>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</si>
  <si>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</si>
  <si>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</si>
  <si>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</si>
  <si>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</si>
  <si>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</si>
  <si>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</si>
  <si>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</si>
  <si>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</si>
  <si>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</si>
  <si>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</si>
  <si>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</si>
  <si>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</si>
  <si>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</si>
  <si>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</si>
  <si>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</si>
  <si>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</si>
  <si>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</si>
  <si>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</si>
  <si>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</si>
  <si>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</si>
  <si>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</si>
  <si>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</si>
  <si>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</si>
  <si>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</si>
  <si>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</si>
  <si>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</si>
  <si>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</si>
  <si>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</si>
  <si>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</si>
  <si>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</si>
  <si>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</si>
  <si>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</si>
  <si>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</si>
  <si>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</si>
  <si>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</si>
  <si>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</si>
  <si>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</si>
  <si>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</si>
  <si>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</si>
  <si>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</si>
  <si>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</si>
  <si>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</si>
  <si>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</si>
  <si>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</si>
  <si>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</si>
  <si>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</si>
  <si>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</si>
  <si>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</si>
  <si>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</si>
  <si>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</si>
  <si>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</si>
  <si>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</si>
  <si>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</si>
  <si>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</si>
  <si>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</si>
  <si>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</si>
  <si>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</si>
  <si>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</si>
  <si>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</si>
  <si>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</si>
  <si>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</si>
  <si>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</si>
  <si>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</si>
  <si>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</si>
  <si>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</si>
  <si>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</si>
  <si>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</si>
  <si>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</si>
  <si>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</si>
  <si>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</si>
  <si>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</si>
  <si>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</si>
  <si>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</si>
  <si>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</si>
  <si>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</si>
  <si>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</si>
  <si>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</si>
  <si>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</si>
  <si>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</si>
  <si>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</si>
  <si>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</si>
  <si>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</si>
  <si>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</si>
  <si>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</si>
  <si>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</si>
  <si>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</si>
  <si>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</si>
  <si>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</si>
  <si>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</si>
  <si>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</si>
  <si>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</si>
  <si>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</si>
  <si>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</si>
  <si>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</si>
  <si>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</si>
  <si>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</si>
  <si>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</si>
  <si>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</si>
  <si>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</si>
  <si>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</si>
  <si>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</si>
  <si>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</si>
  <si>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</si>
  <si>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</si>
  <si>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</si>
  <si>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</si>
  <si>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</si>
  <si>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</si>
  <si>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</si>
  <si>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</si>
  <si>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</si>
  <si>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</si>
  <si>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</si>
  <si>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</si>
  <si>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</si>
  <si>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</si>
  <si>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</si>
  <si>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</si>
  <si>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</si>
  <si>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</si>
  <si>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</si>
  <si>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</si>
  <si>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</si>
  <si>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</si>
  <si>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</si>
  <si>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</si>
  <si>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</si>
  <si>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</si>
  <si>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</si>
  <si>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</si>
  <si>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</si>
  <si>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</si>
  <si>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</si>
  <si>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</si>
  <si>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</si>
  <si>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</si>
  <si>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</si>
  <si>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</si>
  <si>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</si>
  <si>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</si>
  <si>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</si>
  <si>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</si>
  <si>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</si>
  <si>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</si>
  <si>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</si>
  <si>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</si>
  <si>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</si>
  <si>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</si>
  <si>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</si>
  <si>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</si>
  <si>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</si>
  <si>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</si>
  <si>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</si>
  <si>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</si>
  <si>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</si>
  <si>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</si>
  <si>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</si>
  <si>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</si>
  <si>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</si>
  <si>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</si>
  <si>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</si>
  <si>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</si>
  <si>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</si>
  <si>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</si>
  <si>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</si>
  <si>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</si>
  <si>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</si>
  <si>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</si>
  <si>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</si>
  <si>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</si>
  <si>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</si>
  <si>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</si>
  <si>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</si>
  <si>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</si>
  <si>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</si>
  <si>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</si>
  <si>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</si>
  <si>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</si>
  <si>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</si>
  <si>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</si>
  <si>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</si>
  <si>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</si>
  <si>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</si>
  <si>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</si>
  <si>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</si>
  <si>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</si>
  <si>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</si>
  <si>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</si>
  <si>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</si>
  <si>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</si>
  <si>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</si>
  <si>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</si>
  <si>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</si>
  <si>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</si>
  <si>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</si>
  <si>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</si>
  <si>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</si>
  <si>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</si>
  <si>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</si>
  <si>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</si>
  <si>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</si>
  <si>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</si>
  <si>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</si>
  <si>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</si>
  <si>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</si>
  <si>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</si>
  <si>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</si>
  <si>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</si>
  <si>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</si>
  <si>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</si>
  <si>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</si>
  <si>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</si>
  <si>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</si>
  <si>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</si>
  <si>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</si>
  <si>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</si>
  <si>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</si>
  <si>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</si>
  <si>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</si>
  <si>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</si>
  <si>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</si>
  <si>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</si>
  <si>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</si>
  <si>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</si>
  <si>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</si>
  <si>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</si>
  <si>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</si>
  <si>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</si>
  <si>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</si>
  <si>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</si>
  <si>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</si>
  <si>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</si>
  <si>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</si>
  <si>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</si>
  <si>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</si>
  <si>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</si>
  <si>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</si>
  <si>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</si>
  <si>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</si>
  <si>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</si>
  <si>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</si>
  <si>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</si>
  <si>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</si>
  <si>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</si>
  <si>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</si>
  <si>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</si>
  <si>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</si>
  <si>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</si>
  <si>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</si>
  <si>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</si>
  <si>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</si>
  <si>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</si>
  <si>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</si>
  <si>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</si>
  <si>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</si>
  <si>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</si>
  <si>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</si>
  <si>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</si>
  <si>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</si>
  <si>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</si>
  <si>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</si>
  <si>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</si>
  <si>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</si>
  <si>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</si>
  <si>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</si>
  <si>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</si>
  <si>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</si>
  <si>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</si>
  <si>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</si>
  <si>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</si>
  <si>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</si>
  <si>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</si>
  <si>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</si>
  <si>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</si>
  <si>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</si>
  <si>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</si>
  <si>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</si>
  <si>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</si>
  <si>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</si>
  <si>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</si>
  <si>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</si>
  <si>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</si>
  <si>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</si>
  <si>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</si>
  <si>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</si>
  <si>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</si>
  <si>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</si>
  <si>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</si>
  <si>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</si>
  <si>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</si>
  <si>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</si>
  <si>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</si>
  <si>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</si>
  <si>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</si>
  <si>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</si>
  <si>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</si>
  <si>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</si>
  <si>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</si>
  <si>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</si>
  <si>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</si>
  <si>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</si>
  <si>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</si>
  <si>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</si>
  <si>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</si>
  <si>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</si>
  <si>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</si>
  <si>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</si>
  <si>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</si>
  <si>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</si>
  <si>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</si>
  <si>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</si>
  <si>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</si>
  <si>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</si>
  <si>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</si>
  <si>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</si>
  <si>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</si>
  <si>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</si>
  <si>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</si>
  <si>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</si>
  <si>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</si>
  <si>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</si>
  <si>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</si>
  <si>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</si>
  <si>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</si>
  <si>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</si>
  <si>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</si>
  <si>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</si>
  <si>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</si>
  <si>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</si>
  <si>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</si>
  <si>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</si>
  <si>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</si>
  <si>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</si>
  <si>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</si>
  <si>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</si>
  <si>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</si>
  <si>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</si>
  <si>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</si>
  <si>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</si>
  <si>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</si>
  <si>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</si>
  <si>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</si>
  <si>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</si>
  <si>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</si>
  <si>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</si>
  <si>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</si>
  <si>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</si>
  <si>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</si>
  <si>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</si>
  <si>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</si>
  <si>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</si>
  <si>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</si>
  <si>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</si>
  <si>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</si>
  <si>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</si>
  <si>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</si>
  <si>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</si>
  <si>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</si>
  <si>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</si>
  <si>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</si>
  <si>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</si>
  <si>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</si>
  <si>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</si>
  <si>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</si>
  <si>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</si>
  <si>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</si>
  <si>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</si>
  <si>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</si>
  <si>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</si>
  <si>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</si>
  <si>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</si>
  <si>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</si>
  <si>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</si>
  <si>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</si>
  <si>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</si>
  <si>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</si>
  <si>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</si>
  <si>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</si>
  <si>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</si>
  <si>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</si>
  <si>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</si>
  <si>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</si>
  <si>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</si>
  <si>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</si>
  <si>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</si>
  <si>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</si>
  <si>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</si>
  <si>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</si>
  <si>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</si>
  <si>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</si>
  <si>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</si>
  <si>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</si>
  <si>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</si>
  <si>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</si>
  <si>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</si>
  <si>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</si>
  <si>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</si>
  <si>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</si>
  <si>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</si>
  <si>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</si>
  <si>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</si>
  <si>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</si>
  <si>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</si>
  <si>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</si>
  <si>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</si>
  <si>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</si>
  <si>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</si>
  <si>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</si>
  <si>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</si>
  <si>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</si>
  <si>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</si>
  <si>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</si>
  <si>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</si>
  <si>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</si>
  <si>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</si>
  <si>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</si>
  <si>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</si>
  <si>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</si>
  <si>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</si>
  <si>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</si>
  <si>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</si>
  <si>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</si>
  <si>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</si>
  <si>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</si>
  <si>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</si>
  <si>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</si>
  <si>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</si>
  <si>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</si>
  <si>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</si>
  <si>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</si>
  <si>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</si>
  <si>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</si>
  <si>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</si>
  <si>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</si>
  <si>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</si>
  <si>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</si>
  <si>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</si>
  <si>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</si>
  <si>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</si>
  <si>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</si>
  <si>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</si>
  <si>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</si>
  <si>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</si>
  <si>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</si>
  <si>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</si>
  <si>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</si>
  <si>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</si>
  <si>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</si>
  <si>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</si>
  <si>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</si>
  <si>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</si>
  <si>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</si>
  <si>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</si>
  <si>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</si>
  <si>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</si>
  <si>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</si>
  <si>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</si>
  <si>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</si>
  <si>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</si>
  <si>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</si>
  <si>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</si>
  <si>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</si>
  <si>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</si>
  <si>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</si>
  <si>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</si>
  <si>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</si>
  <si>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</si>
  <si>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</si>
  <si>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</si>
  <si>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</si>
  <si>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</si>
  <si>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</si>
  <si>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</si>
  <si>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</si>
  <si>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</si>
  <si>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</si>
  <si>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</si>
  <si>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</si>
  <si>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</si>
  <si>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</si>
  <si>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</si>
  <si>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</si>
  <si>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</si>
  <si>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</si>
  <si>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</si>
  <si>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</si>
  <si>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</si>
  <si>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</si>
  <si>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</si>
  <si>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</si>
  <si>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</si>
  <si>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</si>
  <si>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</si>
  <si>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</si>
  <si>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</si>
  <si>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</si>
  <si>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</si>
  <si>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</si>
  <si>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</si>
  <si>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</si>
  <si>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</si>
  <si>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</si>
  <si>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</si>
  <si>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</si>
  <si>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</si>
  <si>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</si>
  <si>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</si>
  <si>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</si>
  <si>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</si>
  <si>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</si>
  <si>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</si>
  <si>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</si>
  <si>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</si>
  <si>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</si>
  <si>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</si>
  <si>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</si>
  <si>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</si>
  <si>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</si>
  <si>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</si>
  <si>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</si>
  <si>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</si>
  <si>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</si>
  <si>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</si>
  <si>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</si>
  <si>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</si>
  <si>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</si>
  <si>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</si>
  <si>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</si>
  <si>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</si>
  <si>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</si>
  <si>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</si>
  <si>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</si>
  <si>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</si>
  <si>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</si>
  <si>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</si>
  <si>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</si>
  <si>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</si>
  <si>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</si>
  <si>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</si>
  <si>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</si>
  <si>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</si>
  <si>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</si>
  <si>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</si>
  <si>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</si>
  <si>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</si>
  <si>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</si>
  <si>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</si>
  <si>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</si>
  <si>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</si>
  <si>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</si>
  <si>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</si>
  <si>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</si>
  <si>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</si>
  <si>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</si>
  <si>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</si>
  <si>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</si>
  <si>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</si>
  <si>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</si>
  <si>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</si>
  <si>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</si>
  <si>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</si>
  <si>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</si>
  <si>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</si>
  <si>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</si>
  <si>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</si>
  <si>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</si>
  <si>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</si>
  <si>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</si>
  <si>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</si>
  <si>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</si>
  <si>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</si>
  <si>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</si>
  <si>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</si>
  <si>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</si>
  <si>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</si>
  <si>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</si>
  <si>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</si>
  <si>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</si>
  <si>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</si>
  <si>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</si>
  <si>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</si>
  <si>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</si>
  <si>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</si>
  <si>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</si>
  <si>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</si>
  <si>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</si>
  <si>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</si>
  <si>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</si>
  <si>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</si>
  <si>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</si>
  <si>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</si>
  <si>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</si>
  <si>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</si>
  <si>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</si>
  <si>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</si>
  <si>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</si>
  <si>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</si>
  <si>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</si>
  <si>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</si>
  <si>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</si>
  <si>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</si>
  <si>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</si>
  <si>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</si>
  <si>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</si>
  <si>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</si>
  <si>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</si>
  <si>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</si>
  <si>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</si>
  <si>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</si>
  <si>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</si>
  <si>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</si>
  <si>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</si>
  <si>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</si>
  <si>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</si>
  <si>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</si>
  <si>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</si>
  <si>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</si>
  <si>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</si>
  <si>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</si>
  <si>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</si>
  <si>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</si>
  <si>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</si>
  <si>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</si>
  <si>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</si>
  <si>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</si>
  <si>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</si>
  <si>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</si>
  <si>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</si>
  <si>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</si>
  <si>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</si>
  <si>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</si>
  <si>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</si>
  <si>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</si>
  <si>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</si>
  <si>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</si>
  <si>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</si>
  <si>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</si>
  <si>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</si>
  <si>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</si>
  <si>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</si>
  <si>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</si>
  <si>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</si>
  <si>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</si>
  <si>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</si>
  <si>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</si>
  <si>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</si>
  <si>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</si>
  <si>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</si>
  <si>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</si>
  <si>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</si>
  <si>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</si>
  <si>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</si>
  <si>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</si>
  <si>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</si>
  <si>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</si>
  <si>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</si>
  <si>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</si>
  <si>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</si>
  <si>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</si>
  <si>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</si>
  <si>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</si>
  <si>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</si>
  <si>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</si>
  <si>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</si>
  <si>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</si>
  <si>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</si>
  <si>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</si>
  <si>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</si>
  <si>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</si>
  <si>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</si>
  <si>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</si>
  <si>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</si>
  <si>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</si>
  <si>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</si>
  <si>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</si>
  <si>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</si>
  <si>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</si>
  <si>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</si>
  <si>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</si>
  <si>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</si>
  <si>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</si>
  <si>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</si>
  <si>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</si>
  <si>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</si>
  <si>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</si>
  <si>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</si>
  <si>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</si>
  <si>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</si>
  <si>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</si>
  <si>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</si>
  <si>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</si>
  <si>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</si>
  <si>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</si>
  <si>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</si>
  <si>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</si>
  <si>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</si>
  <si>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</si>
  <si>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</si>
  <si>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</si>
  <si>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</si>
  <si>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</si>
  <si>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</si>
  <si>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</si>
  <si>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</si>
  <si>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</si>
  <si>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</si>
  <si>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</si>
  <si>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</si>
  <si>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</si>
  <si>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</si>
  <si>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</si>
  <si>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</si>
  <si>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</si>
  <si>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</si>
  <si>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</si>
  <si>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</si>
  <si>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</si>
  <si>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</si>
  <si>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</si>
  <si>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</si>
  <si>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</si>
  <si>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</si>
  <si>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</si>
  <si>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</si>
  <si>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</si>
  <si>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</si>
  <si>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</si>
  <si>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</si>
  <si>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</si>
  <si>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</si>
  <si>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</si>
  <si>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</si>
  <si>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</si>
  <si>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</si>
  <si>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</si>
  <si>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</si>
  <si>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</si>
  <si>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</si>
  <si>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</si>
  <si>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</si>
  <si>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</si>
  <si>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</si>
  <si>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</si>
  <si>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</si>
  <si>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</si>
  <si>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</si>
  <si>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</si>
  <si>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</si>
  <si>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</si>
  <si>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</si>
  <si>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</si>
  <si>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</si>
  <si>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</si>
  <si>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</si>
  <si>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</si>
  <si>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</si>
  <si>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</si>
  <si>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</si>
  <si>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</si>
  <si>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</si>
  <si>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</si>
  <si>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</si>
  <si>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</si>
  <si>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</si>
  <si>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</si>
  <si>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</si>
  <si>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</si>
  <si>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</si>
  <si>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</si>
  <si>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</si>
  <si>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</si>
  <si>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</si>
  <si>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</si>
  <si>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</si>
  <si>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</si>
  <si>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</si>
  <si>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</si>
  <si>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</si>
  <si>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</si>
  <si>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</si>
  <si>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</si>
  <si>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</si>
  <si>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</si>
  <si>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</si>
  <si>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</si>
  <si>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</si>
  <si>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</si>
  <si>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</si>
  <si>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</si>
  <si>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</si>
  <si>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</si>
  <si>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</si>
  <si>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</si>
  <si>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</si>
  <si>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</si>
  <si>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</si>
  <si>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</si>
  <si>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</si>
  <si>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</si>
  <si>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</si>
  <si>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</si>
  <si>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</si>
  <si>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</si>
  <si>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</si>
  <si>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</si>
  <si>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</si>
  <si>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</si>
  <si>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</si>
  <si>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</si>
  <si>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</si>
  <si>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</si>
  <si>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</si>
  <si>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</si>
  <si>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</si>
  <si>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</si>
  <si>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</si>
  <si>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</si>
  <si>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</si>
  <si>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</si>
  <si>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</si>
  <si>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</si>
  <si>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</si>
  <si>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</si>
  <si>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</si>
  <si>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</si>
  <si>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</si>
  <si>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</si>
  <si>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</si>
  <si>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</si>
  <si>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</si>
  <si>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</si>
  <si>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</si>
  <si>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</si>
  <si>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</si>
  <si>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</si>
  <si>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</si>
  <si>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</si>
  <si>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</si>
  <si>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</si>
  <si>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</si>
  <si>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</si>
  <si>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</si>
  <si>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</si>
  <si>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</si>
  <si>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</si>
  <si>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</si>
  <si>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</si>
  <si>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</si>
  <si>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</si>
  <si>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</si>
  <si>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</si>
  <si>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</si>
  <si>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</si>
  <si>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</si>
  <si>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</si>
  <si>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</si>
  <si>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</si>
  <si>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</si>
  <si>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</si>
  <si>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</si>
  <si>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</si>
  <si>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</si>
  <si>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</si>
  <si>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</si>
  <si>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</si>
  <si>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</si>
  <si>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</si>
  <si>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</si>
  <si>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</si>
  <si>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</si>
  <si>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</si>
  <si>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</si>
  <si>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</si>
  <si>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</si>
  <si>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</si>
  <si>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</si>
  <si>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</si>
  <si>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</si>
  <si>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</si>
  <si>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</si>
  <si>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</si>
  <si>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</si>
  <si>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</si>
  <si>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</si>
  <si>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</si>
  <si>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</si>
  <si>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</si>
  <si>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</si>
  <si>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</si>
  <si>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</si>
  <si>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</si>
  <si>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</si>
  <si>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</si>
  <si>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</si>
  <si>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</si>
  <si>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</si>
  <si>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</si>
  <si>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</si>
  <si>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</si>
  <si>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</si>
  <si>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</si>
  <si>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</si>
  <si>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</si>
  <si>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</si>
  <si>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</si>
  <si>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</si>
  <si>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</si>
  <si>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</si>
  <si>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</si>
  <si>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</si>
  <si>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</si>
  <si>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</si>
  <si>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</si>
  <si>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</si>
  <si>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</si>
  <si>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</si>
  <si>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</si>
  <si>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</si>
  <si>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</si>
  <si>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</si>
  <si>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</si>
  <si>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</si>
  <si>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</si>
  <si>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</si>
  <si>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</si>
  <si>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</si>
  <si>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</si>
  <si>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</si>
  <si>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</si>
  <si>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</si>
  <si>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</si>
  <si>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</si>
  <si>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</si>
  <si>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</si>
  <si>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</si>
  <si>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</si>
  <si>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</si>
  <si>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</si>
  <si>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</si>
  <si>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</si>
  <si>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</si>
  <si>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</si>
  <si>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</si>
  <si>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</si>
  <si>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</si>
  <si>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</si>
  <si>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</si>
  <si>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</si>
  <si>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</si>
  <si>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</si>
  <si>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</si>
  <si>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</si>
  <si>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</si>
  <si>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</si>
  <si>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</si>
  <si>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</si>
  <si>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</si>
  <si>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</si>
  <si>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</si>
  <si>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</si>
  <si>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</si>
  <si>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</si>
  <si>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</si>
  <si>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</si>
  <si>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</si>
  <si>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</si>
  <si>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</si>
  <si>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</si>
  <si>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</si>
  <si>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</si>
  <si>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</si>
  <si>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</si>
  <si>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</si>
  <si>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</si>
  <si>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</si>
  <si>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</si>
  <si>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</si>
  <si>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</si>
  <si>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</si>
  <si>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</si>
  <si>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</si>
  <si>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</si>
  <si>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</si>
  <si>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</si>
  <si>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</si>
  <si>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</si>
  <si>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</si>
  <si>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</si>
  <si>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</si>
  <si>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</si>
  <si>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</si>
  <si>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</si>
  <si>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</si>
  <si>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</si>
  <si>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</si>
  <si>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</si>
  <si>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</si>
  <si>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</si>
  <si>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</si>
  <si>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</si>
  <si>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</si>
  <si>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</si>
  <si>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</si>
  <si>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</si>
  <si>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</si>
  <si>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</si>
  <si>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</si>
  <si>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</si>
  <si>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</si>
  <si>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</si>
  <si>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</si>
  <si>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</si>
  <si>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</si>
  <si>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</si>
  <si>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</si>
  <si>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</si>
  <si>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</si>
  <si>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</si>
  <si>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</si>
  <si>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</si>
  <si>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</si>
  <si>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</si>
  <si>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</si>
  <si>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</si>
  <si>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</si>
  <si>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</si>
  <si>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</si>
  <si>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</si>
  <si>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</si>
  <si>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</si>
  <si>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</si>
  <si>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</si>
  <si>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</si>
  <si>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</si>
  <si>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</si>
  <si>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</si>
  <si>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</si>
  <si>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</si>
  <si>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</si>
  <si>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</si>
  <si>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</si>
  <si>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</si>
  <si>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</si>
  <si>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</si>
  <si>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</si>
  <si>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</si>
  <si>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</si>
  <si>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</si>
  <si>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</si>
  <si>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</si>
  <si>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</si>
  <si>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</si>
  <si>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</si>
  <si>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</si>
  <si>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</si>
  <si>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</si>
  <si>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</si>
  <si>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</si>
  <si>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</si>
  <si>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</si>
  <si>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</si>
  <si>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</si>
  <si>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</si>
  <si>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</si>
  <si>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</si>
  <si>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</si>
  <si>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</si>
  <si>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</si>
  <si>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</si>
  <si>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</si>
  <si>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</si>
  <si>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</si>
  <si>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</si>
  <si>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</si>
  <si>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</si>
  <si>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</si>
  <si>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</si>
  <si>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</si>
  <si>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</si>
  <si>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</si>
  <si>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</si>
  <si>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</si>
  <si>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</si>
  <si>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</si>
  <si>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</si>
  <si>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</si>
  <si>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</si>
  <si>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</si>
  <si>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</si>
  <si>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</si>
  <si>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</si>
  <si>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</si>
  <si>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</si>
  <si>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</si>
  <si>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</si>
  <si>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</si>
  <si>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</si>
  <si>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</si>
  <si>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</si>
  <si>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</si>
  <si>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</si>
  <si>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</si>
  <si>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</si>
  <si>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</si>
  <si>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</si>
  <si>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</si>
  <si>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</si>
  <si>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</si>
  <si>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</si>
  <si>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</si>
  <si>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</si>
  <si>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</si>
  <si>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</si>
  <si>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</si>
  <si>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</si>
  <si>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</si>
  <si>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</si>
  <si>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</si>
  <si>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</si>
  <si>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</si>
  <si>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</si>
  <si>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</si>
  <si>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</si>
  <si>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</si>
  <si>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</si>
  <si>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</si>
  <si>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</si>
  <si>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</si>
  <si>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</si>
  <si>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</si>
  <si>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</si>
  <si>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</si>
  <si>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</si>
  <si>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</si>
  <si>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</si>
  <si>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</si>
  <si>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</si>
  <si>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</si>
  <si>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</si>
  <si>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</si>
  <si>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</si>
  <si>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</si>
  <si>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</si>
  <si>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</si>
  <si>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</si>
  <si>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</si>
  <si>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</si>
  <si>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</si>
  <si>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</si>
  <si>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</si>
  <si>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</si>
  <si>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</si>
  <si>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</si>
  <si>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</si>
  <si>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</si>
  <si>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</si>
  <si>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</si>
  <si>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</si>
  <si>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</si>
  <si>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</si>
  <si>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</si>
  <si>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</si>
  <si>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</si>
  <si>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</si>
  <si>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</si>
  <si>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</si>
  <si>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</si>
  <si>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</si>
  <si>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</si>
  <si>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</si>
  <si>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</si>
  <si>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</si>
  <si>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</si>
  <si>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</si>
  <si>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</si>
  <si>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</si>
  <si>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</si>
  <si>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</si>
  <si>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</si>
  <si>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</si>
  <si>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</si>
  <si>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</si>
  <si>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</si>
  <si>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</si>
  <si>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</si>
  <si>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</si>
  <si>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</si>
  <si>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</si>
  <si>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</si>
  <si>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</si>
  <si>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</si>
  <si>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</si>
  <si>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</si>
  <si>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</si>
  <si>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</si>
  <si>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</si>
  <si>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</si>
  <si>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</si>
  <si>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</si>
  <si>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</si>
  <si>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</si>
  <si>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</si>
  <si>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</si>
  <si>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</si>
  <si>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</si>
  <si>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</si>
  <si>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</si>
  <si>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</si>
  <si>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</si>
  <si>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</si>
  <si>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</si>
  <si>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</si>
  <si>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</si>
  <si>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</si>
  <si>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</si>
  <si>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</si>
  <si>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</si>
  <si>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</si>
  <si>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</si>
  <si>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</si>
  <si>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</si>
  <si>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</si>
  <si>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</si>
  <si>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</si>
  <si>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</si>
  <si>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</si>
  <si>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</si>
  <si>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</si>
  <si>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</si>
  <si>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</si>
  <si>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</si>
  <si>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</si>
  <si>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</si>
  <si>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</si>
  <si>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</si>
  <si>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</si>
  <si>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</si>
  <si>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</si>
  <si>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</si>
  <si>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</si>
  <si>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</si>
  <si>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</si>
  <si>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</si>
  <si>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</si>
  <si>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</si>
  <si>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</si>
  <si>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</si>
  <si>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</si>
  <si>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</si>
  <si>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</si>
  <si>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</si>
  <si>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</si>
  <si>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</si>
  <si>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</si>
  <si>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</si>
  <si>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</si>
  <si>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</si>
  <si>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</si>
  <si>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</si>
  <si>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</si>
  <si>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</si>
  <si>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</si>
  <si>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</si>
  <si>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</si>
  <si>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</si>
  <si>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</si>
  <si>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</si>
  <si>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</si>
  <si>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</si>
  <si>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</si>
  <si>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</si>
  <si>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</si>
  <si>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</si>
  <si>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</si>
  <si>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</si>
  <si>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</si>
  <si>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</si>
  <si>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</si>
  <si>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</si>
  <si>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</si>
  <si>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</si>
  <si>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</si>
  <si>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</si>
  <si>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</si>
  <si>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</si>
  <si>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</si>
  <si>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</si>
  <si>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</si>
  <si>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</si>
  <si>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</si>
  <si>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</si>
  <si>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</si>
  <si>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</si>
  <si>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</si>
  <si>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</si>
  <si>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</si>
  <si>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</si>
  <si>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</si>
  <si>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</si>
  <si>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</si>
  <si>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</si>
  <si>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</si>
  <si>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</si>
  <si>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</si>
  <si>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</si>
  <si>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</si>
  <si>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</si>
  <si>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</si>
  <si>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</si>
  <si>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</si>
  <si>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</si>
  <si>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</si>
  <si>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</si>
  <si>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</si>
  <si>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</si>
  <si>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</si>
  <si>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</si>
  <si>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</si>
  <si>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</si>
  <si>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</si>
  <si>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</si>
  <si>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</si>
  <si>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</si>
  <si>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</si>
  <si>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</si>
  <si>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</si>
  <si>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</si>
  <si>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</si>
  <si>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</si>
  <si>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</si>
  <si>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</si>
  <si>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</si>
  <si>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</si>
  <si>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</si>
  <si>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</si>
  <si>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</si>
  <si>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</si>
  <si>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</si>
  <si>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</si>
  <si>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</si>
  <si>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</si>
  <si>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</si>
  <si>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</si>
  <si>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</si>
  <si>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</si>
  <si>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</si>
  <si>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</si>
  <si>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</si>
  <si>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</si>
  <si>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</si>
  <si>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</si>
  <si>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</si>
  <si>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</si>
  <si>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</si>
  <si>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</si>
  <si>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</si>
  <si>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</si>
  <si>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</si>
  <si>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</si>
  <si>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</si>
  <si>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</si>
  <si>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</si>
  <si>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</si>
  <si>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</si>
  <si>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</si>
  <si>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</si>
  <si>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</si>
  <si>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</si>
  <si>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</si>
  <si>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</si>
  <si>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</si>
  <si>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</si>
  <si>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</si>
  <si>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</si>
  <si>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</si>
  <si>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</si>
  <si>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</si>
  <si>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</si>
  <si>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</si>
  <si>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</si>
  <si>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</si>
  <si>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</si>
  <si>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</si>
  <si>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</si>
  <si>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</si>
  <si>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</si>
  <si>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</si>
  <si>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</si>
  <si>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</si>
  <si>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</si>
  <si>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</si>
  <si>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</si>
  <si>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</si>
  <si>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</si>
  <si>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</si>
  <si>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</si>
  <si>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</si>
  <si>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</si>
  <si>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</si>
  <si>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</si>
  <si>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</si>
  <si>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</si>
  <si>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</si>
  <si>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</si>
  <si>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</si>
  <si>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</si>
  <si>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</si>
  <si>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</si>
  <si>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</si>
  <si>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</si>
  <si>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</si>
  <si>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</si>
  <si>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</si>
  <si>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</si>
  <si>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</si>
  <si>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</si>
  <si>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</si>
  <si>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</si>
  <si>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</si>
  <si>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</si>
  <si>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</si>
  <si>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</si>
  <si>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</si>
  <si>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</si>
  <si>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</si>
  <si>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</si>
  <si>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</si>
  <si>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</si>
  <si>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</si>
  <si>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</si>
  <si>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</si>
  <si>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</si>
  <si>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</si>
  <si>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</si>
  <si>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</si>
  <si>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</si>
  <si>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</si>
  <si>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</si>
  <si>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</si>
  <si>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</si>
  <si>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</si>
  <si>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</si>
  <si>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</si>
  <si>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</si>
  <si>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</si>
  <si>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</si>
  <si>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</si>
  <si>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</si>
  <si>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</si>
  <si>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</si>
  <si>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</si>
  <si>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</si>
  <si>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</si>
  <si>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</si>
  <si>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</si>
  <si>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</si>
  <si>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</si>
  <si>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</si>
  <si>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</si>
  <si>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</si>
  <si>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</si>
  <si>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</si>
  <si>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</si>
  <si>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</si>
  <si>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</si>
  <si>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</si>
  <si>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</si>
  <si>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</si>
  <si>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</si>
  <si>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</si>
  <si>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</si>
  <si>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</si>
  <si>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</si>
  <si>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</si>
  <si>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</si>
  <si>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</si>
  <si>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</si>
  <si>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</si>
  <si>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</si>
  <si>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</si>
  <si>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</si>
  <si>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</si>
  <si>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</si>
  <si>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</si>
  <si>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</si>
  <si>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</si>
  <si>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</si>
  <si>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</si>
  <si>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</si>
  <si>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</si>
  <si>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</si>
  <si>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</si>
  <si>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</si>
  <si>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</si>
  <si>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</si>
  <si>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</si>
  <si>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</si>
  <si>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</si>
  <si>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</si>
  <si>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</si>
  <si>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</si>
  <si>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</si>
  <si>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</si>
  <si>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</si>
  <si>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</si>
  <si>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</si>
  <si>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</si>
  <si>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</si>
  <si>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</si>
  <si>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</si>
  <si>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</si>
  <si>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</si>
  <si>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</si>
  <si>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</si>
  <si>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</si>
  <si>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</si>
  <si>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</si>
  <si>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</si>
  <si>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</si>
  <si>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</si>
  <si>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</si>
  <si>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</si>
  <si>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</si>
  <si>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</si>
  <si>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</si>
  <si>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</si>
  <si>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</si>
  <si>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</si>
  <si>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</si>
  <si>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</si>
  <si>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</si>
  <si>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</si>
  <si>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</si>
  <si>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</si>
  <si>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</si>
  <si>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</si>
  <si>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</si>
  <si>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</si>
  <si>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</si>
  <si>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</si>
  <si>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</si>
  <si>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</si>
  <si>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</si>
  <si>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</si>
  <si>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</si>
  <si>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</si>
  <si>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</si>
  <si>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</si>
  <si>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</si>
  <si>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</si>
  <si>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</si>
  <si>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</si>
  <si>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</si>
  <si>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</si>
  <si>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</si>
  <si>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</si>
  <si>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</si>
  <si>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</si>
  <si>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</si>
  <si>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</si>
  <si>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</si>
  <si>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</si>
  <si>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</si>
  <si>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</si>
  <si>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</si>
  <si>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</si>
  <si>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</si>
  <si>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</si>
  <si>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</si>
  <si>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</si>
  <si>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</si>
  <si>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</si>
  <si>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</si>
  <si>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</si>
  <si>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</si>
  <si>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</si>
  <si>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</si>
  <si>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</si>
  <si>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</si>
  <si>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</si>
  <si>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</si>
  <si>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</si>
  <si>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</si>
  <si>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</si>
  <si>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</si>
  <si>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</si>
  <si>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</si>
  <si>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</si>
  <si>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</si>
  <si>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</si>
  <si>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</si>
  <si>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</si>
  <si>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</si>
  <si>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</si>
  <si>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</si>
  <si>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</si>
  <si>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</si>
  <si>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</si>
  <si>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</si>
  <si>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</si>
  <si>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</si>
  <si>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</si>
  <si>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</si>
  <si>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</si>
  <si>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</si>
  <si>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</si>
  <si>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</si>
  <si>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</si>
  <si>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</si>
  <si>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</si>
  <si>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</si>
  <si>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</si>
  <si>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</si>
  <si>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</si>
  <si>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</si>
  <si>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</si>
  <si>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</si>
  <si>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</si>
  <si>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</si>
  <si>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</si>
  <si>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</si>
  <si>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</si>
  <si>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</si>
  <si>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</si>
  <si>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</si>
  <si>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</si>
  <si>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</si>
  <si>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</si>
  <si>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</si>
  <si>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</si>
  <si>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</si>
  <si>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</si>
  <si>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</si>
  <si>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</si>
  <si>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</si>
  <si>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</si>
  <si>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</si>
  <si>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</si>
  <si>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</si>
  <si>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</si>
  <si>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</si>
  <si>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</si>
  <si>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</si>
  <si>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</si>
  <si>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</si>
  <si>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</si>
  <si>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</si>
  <si>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</si>
  <si>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</si>
  <si>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</si>
  <si>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</si>
  <si>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</si>
  <si>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</si>
  <si>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</si>
  <si>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</si>
  <si>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</si>
  <si>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</si>
  <si>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</si>
  <si>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</si>
  <si>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</si>
  <si>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</si>
  <si>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</si>
  <si>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</si>
  <si>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</si>
  <si>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</si>
  <si>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</si>
  <si>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</si>
  <si>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</si>
  <si>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</si>
  <si>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</si>
  <si>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</si>
  <si>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</si>
  <si>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</si>
  <si>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</si>
  <si>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</si>
  <si>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</si>
  <si>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</si>
  <si>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</si>
  <si>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</si>
  <si>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</si>
  <si>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</si>
  <si>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</si>
  <si>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</si>
  <si>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</si>
  <si>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</si>
  <si>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</si>
  <si>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</si>
  <si>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</si>
  <si>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</si>
  <si>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</si>
  <si>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</si>
  <si>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</si>
  <si>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</si>
  <si>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</si>
  <si>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</si>
  <si>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</si>
  <si>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</si>
  <si>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</si>
  <si>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</si>
  <si>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</si>
  <si>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</si>
  <si>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</si>
  <si>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</si>
  <si>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</si>
  <si>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</si>
  <si>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</si>
  <si>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</si>
  <si>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</si>
  <si>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</si>
  <si>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</si>
  <si>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</si>
  <si>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</si>
  <si>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</si>
  <si>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</si>
  <si>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</si>
  <si>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</si>
  <si>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</si>
  <si>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</si>
  <si>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</si>
  <si>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</si>
  <si>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</si>
  <si>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</si>
  <si>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</si>
  <si>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</si>
  <si>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</si>
  <si>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</si>
  <si>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</si>
  <si>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</si>
  <si>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</si>
  <si>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</si>
  <si>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</si>
  <si>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</si>
  <si>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</si>
  <si>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</si>
  <si>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</si>
  <si>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</si>
  <si>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</si>
  <si>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</si>
  <si>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</si>
  <si>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</si>
  <si>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</si>
  <si>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</si>
  <si>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</si>
  <si>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</si>
  <si>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</si>
  <si>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</si>
  <si>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</si>
  <si>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</si>
  <si>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</si>
  <si>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</si>
  <si>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</si>
  <si>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</si>
  <si>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</si>
  <si>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</si>
  <si>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</si>
  <si>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</si>
  <si>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</si>
  <si>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</si>
  <si>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</si>
  <si>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</si>
  <si>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</si>
  <si>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</si>
  <si>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</si>
  <si>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</si>
  <si>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</si>
  <si>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</si>
  <si>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</si>
  <si>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</si>
  <si>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</si>
  <si>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</si>
  <si>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</si>
  <si>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</si>
  <si>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</si>
  <si>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</si>
  <si>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</si>
  <si>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</si>
  <si>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</si>
  <si>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</si>
  <si>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</si>
  <si>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</si>
  <si>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</si>
  <si>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</si>
  <si>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</si>
  <si>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</si>
  <si>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</si>
  <si>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</si>
  <si>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</si>
  <si>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</si>
  <si>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</si>
  <si>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</si>
  <si>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</si>
  <si>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</si>
  <si>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</si>
  <si>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</si>
  <si>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</si>
  <si>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</si>
  <si>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</si>
  <si>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</si>
  <si>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</si>
  <si>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</si>
  <si>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</si>
  <si>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</si>
  <si>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</si>
  <si>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</si>
  <si>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</si>
  <si>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</si>
  <si>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</si>
  <si>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</si>
  <si>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</si>
  <si>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</si>
  <si>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</si>
  <si>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</si>
  <si>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</si>
  <si>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</si>
  <si>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</si>
  <si>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</si>
  <si>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</si>
  <si>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</si>
  <si>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</si>
  <si>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</si>
  <si>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</si>
  <si>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</si>
  <si>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</si>
  <si>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</si>
  <si>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</si>
  <si>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</si>
  <si>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</si>
  <si>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</si>
  <si>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</si>
  <si>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</si>
  <si>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</si>
  <si>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</si>
  <si>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</si>
  <si>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</si>
  <si>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</si>
  <si>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</si>
  <si>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</si>
  <si>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</si>
  <si>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</si>
  <si>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</si>
  <si>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</si>
  <si>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</si>
  <si>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</si>
  <si>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</si>
  <si>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</si>
  <si>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</si>
  <si>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</si>
  <si>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</si>
  <si>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</si>
  <si>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</si>
  <si>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</si>
  <si>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</si>
  <si>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</si>
  <si>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</si>
  <si>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</si>
  <si>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</si>
  <si>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</si>
  <si>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</si>
  <si>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</si>
  <si>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</si>
  <si>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</si>
  <si>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</si>
  <si>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</si>
  <si>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</si>
  <si>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</si>
  <si>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</si>
  <si>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</si>
  <si>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</si>
  <si>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</si>
  <si>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</si>
  <si>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</si>
  <si>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</si>
  <si>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</si>
  <si>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</si>
  <si>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</si>
  <si>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</si>
  <si>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</si>
  <si>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</si>
  <si>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</si>
  <si>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</si>
  <si>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</si>
  <si>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</si>
  <si>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</si>
  <si>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</si>
  <si>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</si>
  <si>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</si>
  <si>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</si>
  <si>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</si>
  <si>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</si>
  <si>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</si>
  <si>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</si>
  <si>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</si>
  <si>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</si>
  <si>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</si>
  <si>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</si>
  <si>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</si>
  <si>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</si>
  <si>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</si>
  <si>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</si>
  <si>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</si>
  <si>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</si>
  <si>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</si>
  <si>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</si>
  <si>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</si>
  <si>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</si>
  <si>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</si>
  <si>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</si>
  <si>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</si>
  <si>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</si>
  <si>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</si>
  <si>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</si>
  <si>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</si>
  <si>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</si>
  <si>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</si>
  <si>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</si>
  <si>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</si>
  <si>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</si>
  <si>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</si>
  <si>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</si>
  <si>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</si>
  <si>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</si>
  <si>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</si>
  <si>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</si>
  <si>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</si>
  <si>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</si>
  <si>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</si>
  <si>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</si>
  <si>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</si>
  <si>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</si>
  <si>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</si>
  <si>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</si>
  <si>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</si>
  <si>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</si>
  <si>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</si>
  <si>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</si>
  <si>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</si>
  <si>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</si>
  <si>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</si>
  <si>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</si>
  <si>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</si>
  <si>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</si>
  <si>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</si>
  <si>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</si>
  <si>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</si>
  <si>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</si>
  <si>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</si>
  <si>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</si>
  <si>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</si>
  <si>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</si>
  <si>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</si>
  <si>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</si>
  <si>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</si>
  <si>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</si>
  <si>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</si>
  <si>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</si>
  <si>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</si>
  <si>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</si>
  <si>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</si>
  <si>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</si>
  <si>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</si>
  <si>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</si>
  <si>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</si>
  <si>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</si>
  <si>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</si>
  <si>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</si>
  <si>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</si>
  <si>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</si>
  <si>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</si>
  <si>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</si>
  <si>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</si>
  <si>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</si>
  <si>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</si>
  <si>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</si>
  <si>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</si>
  <si>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</si>
  <si>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</si>
  <si>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</si>
  <si>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</si>
  <si>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</si>
  <si>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</si>
  <si>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</si>
  <si>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</si>
  <si>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</si>
  <si>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</si>
  <si>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</si>
  <si>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</si>
  <si>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</si>
  <si>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</si>
  <si>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</si>
  <si>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</si>
  <si>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</si>
  <si>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</si>
  <si>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</si>
  <si>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</si>
  <si>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</si>
  <si>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</si>
  <si>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</si>
  <si>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</si>
  <si>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</si>
  <si>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</si>
  <si>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</si>
  <si>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</si>
  <si>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</si>
  <si>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</si>
  <si>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</si>
  <si>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</si>
  <si>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</si>
  <si>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</si>
  <si>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</si>
  <si>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</si>
  <si>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</si>
  <si>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</si>
  <si>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</si>
  <si>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</si>
  <si>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</si>
  <si>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</si>
  <si>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</si>
  <si>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</si>
  <si>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</si>
  <si>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</si>
  <si>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</si>
  <si>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</si>
  <si>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</si>
  <si>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</si>
  <si>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</si>
  <si>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</si>
  <si>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</si>
  <si>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</si>
  <si>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</si>
  <si>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</si>
  <si>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</si>
  <si>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</si>
  <si>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</si>
  <si>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</si>
  <si>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</si>
  <si>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</si>
  <si>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</si>
  <si>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</si>
  <si>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</si>
  <si>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</si>
  <si>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</si>
  <si>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</si>
  <si>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</si>
  <si>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</si>
  <si>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</si>
  <si>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</si>
  <si>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</si>
  <si>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</si>
  <si>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</si>
  <si>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</si>
  <si>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</si>
  <si>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</si>
  <si>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</si>
  <si>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</si>
  <si>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</si>
  <si>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</si>
  <si>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</si>
  <si>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</si>
  <si>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</si>
  <si>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</si>
  <si>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</si>
  <si>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</si>
  <si>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</si>
  <si>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</si>
  <si>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</si>
  <si>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</si>
  <si>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</si>
  <si>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</si>
  <si>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</si>
  <si>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</si>
  <si>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</si>
  <si>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</si>
  <si>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</si>
  <si>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</si>
  <si>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</si>
  <si>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</si>
  <si>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</si>
  <si>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</si>
  <si>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</si>
  <si>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</si>
  <si>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</si>
  <si>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</si>
  <si>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</si>
  <si>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</si>
  <si>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</si>
  <si>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</si>
  <si>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</si>
  <si>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</si>
  <si>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</si>
  <si>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</si>
  <si>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</si>
  <si>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</si>
  <si>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</si>
  <si>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</si>
  <si>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</si>
  <si>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</si>
  <si>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</si>
  <si>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</si>
  <si>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</si>
  <si>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</si>
  <si>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</si>
  <si>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</si>
  <si>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</si>
  <si>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</si>
  <si>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</si>
  <si>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</si>
  <si>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</si>
  <si>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</si>
  <si>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</si>
  <si>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</si>
  <si>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</si>
  <si>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</si>
  <si>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</si>
  <si>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</si>
  <si>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</si>
  <si>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</si>
  <si>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</si>
  <si>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</si>
  <si>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</si>
  <si>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</si>
  <si>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</si>
  <si>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</si>
  <si>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</si>
  <si>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</si>
  <si>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</si>
  <si>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</si>
  <si>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</si>
  <si>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</si>
  <si>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</si>
  <si>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</si>
  <si>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</si>
  <si>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</si>
  <si>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</si>
  <si>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</si>
  <si>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</si>
  <si>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</si>
  <si>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</si>
  <si>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</si>
  <si>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</si>
  <si>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</si>
  <si>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</si>
  <si>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</si>
  <si>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</si>
  <si>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</si>
  <si>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</si>
  <si>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</si>
  <si>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</si>
  <si>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</si>
  <si>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</si>
  <si>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</si>
  <si>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</si>
  <si>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</si>
  <si>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</si>
  <si>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</si>
  <si>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</si>
  <si>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</si>
  <si>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</si>
  <si>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</si>
  <si>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</si>
  <si>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</si>
  <si>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</si>
  <si>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</si>
  <si>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</si>
  <si>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</si>
  <si>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</si>
  <si>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</si>
  <si>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</si>
  <si>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</si>
  <si>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</si>
  <si>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</si>
  <si>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</si>
  <si>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</si>
  <si>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</si>
  <si>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</si>
  <si>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</si>
  <si>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</si>
  <si>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</si>
  <si>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</si>
  <si>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</si>
  <si>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</si>
  <si>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</si>
  <si>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</si>
  <si>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</si>
  <si>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</si>
  <si>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</si>
  <si>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</si>
  <si>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</si>
  <si>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</si>
  <si>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</si>
  <si>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</si>
  <si>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</si>
  <si>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</si>
  <si>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</si>
  <si>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</si>
  <si>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</si>
  <si>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</si>
  <si>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</si>
  <si>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</si>
  <si>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</si>
  <si>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</si>
  <si>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</si>
  <si>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</si>
  <si>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</si>
  <si>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</si>
  <si>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</si>
  <si>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</si>
  <si>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</si>
  <si>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</si>
  <si>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</si>
  <si>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</si>
  <si>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</si>
  <si>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</si>
  <si>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</si>
  <si>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</si>
  <si>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</si>
  <si>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</si>
  <si>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</si>
  <si>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</si>
  <si>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</si>
  <si>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</si>
  <si>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</si>
  <si>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</si>
  <si>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</si>
  <si>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</si>
  <si>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</si>
  <si>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</si>
  <si>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</si>
  <si>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</si>
  <si>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</si>
  <si>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</si>
  <si>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</si>
  <si>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</si>
  <si>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</si>
  <si>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</si>
  <si>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</si>
  <si>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</si>
  <si>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</si>
  <si>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</si>
  <si>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</si>
  <si>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</si>
  <si>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</si>
  <si>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</si>
  <si>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</si>
  <si>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</si>
  <si>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</si>
  <si>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</si>
  <si>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</si>
  <si>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</si>
  <si>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</si>
  <si>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</si>
  <si>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</si>
  <si>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</si>
  <si>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</si>
  <si>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</si>
  <si>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</si>
  <si>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</si>
  <si>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</si>
  <si>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</si>
  <si>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</si>
  <si>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</si>
  <si>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</si>
  <si>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</si>
  <si>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</si>
  <si>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</si>
  <si>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</si>
  <si>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</si>
  <si>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</si>
  <si>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</si>
  <si>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</si>
  <si>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</si>
  <si>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</si>
  <si>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</si>
  <si>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</si>
  <si>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</si>
  <si>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</si>
  <si>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</si>
  <si>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</si>
  <si>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</si>
  <si>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</si>
  <si>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</si>
  <si>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</si>
  <si>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</si>
  <si>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</si>
  <si>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</si>
  <si>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</si>
  <si>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</si>
  <si>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</si>
  <si>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</si>
  <si>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</si>
  <si>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</si>
  <si>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</si>
  <si>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</si>
  <si>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</si>
  <si>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</si>
  <si>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</si>
  <si>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</si>
  <si>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</si>
  <si>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</si>
  <si>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</si>
  <si>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</si>
  <si>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</si>
  <si>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</si>
  <si>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</si>
  <si>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</si>
  <si>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</si>
  <si>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</si>
  <si>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</si>
  <si>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</si>
  <si>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</si>
  <si>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</si>
  <si>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</si>
  <si>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</si>
  <si>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</si>
  <si>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</si>
  <si>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</si>
  <si>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</si>
  <si>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</si>
  <si>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</si>
  <si>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</si>
  <si>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</si>
  <si>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</si>
  <si>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</si>
  <si>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</si>
  <si>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</si>
  <si>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</si>
  <si>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</si>
  <si>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</si>
  <si>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</si>
  <si>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</si>
  <si>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</si>
  <si>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</si>
  <si>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</si>
  <si>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</si>
  <si>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</si>
  <si>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</si>
  <si>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</si>
  <si>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</si>
  <si>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</si>
  <si>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</si>
  <si>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</si>
  <si>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</si>
  <si>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</si>
  <si>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</si>
  <si>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</si>
  <si>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</si>
  <si>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</si>
  <si>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</si>
  <si>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</si>
  <si>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</si>
  <si>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</si>
  <si>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</si>
  <si>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</si>
  <si>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</si>
  <si>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</si>
  <si>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</si>
  <si>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</si>
  <si>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</si>
  <si>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</si>
  <si>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</si>
  <si>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</si>
  <si>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</si>
  <si>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</si>
  <si>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</si>
  <si>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</si>
  <si>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</si>
  <si>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</si>
  <si>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</si>
  <si>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</si>
  <si>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</si>
  <si>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</si>
  <si>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</si>
  <si>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</si>
  <si>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</si>
  <si>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</si>
  <si>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</si>
  <si>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</si>
  <si>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</si>
  <si>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</si>
  <si>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</si>
  <si>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</si>
  <si>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</si>
  <si>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</si>
  <si>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</si>
  <si>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</si>
  <si>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</si>
  <si>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</si>
  <si>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</si>
  <si>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</si>
  <si>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</si>
  <si>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</si>
  <si>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</si>
  <si>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</si>
  <si>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</si>
  <si>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</si>
  <si>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</si>
  <si>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</si>
  <si>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</si>
  <si>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</si>
  <si>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</si>
  <si>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</si>
  <si>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</si>
  <si>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</si>
  <si>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</si>
  <si>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</si>
  <si>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</si>
  <si>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</si>
  <si>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</si>
  <si>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</si>
  <si>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</si>
  <si>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</si>
  <si>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</si>
  <si>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</si>
  <si>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</si>
  <si>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</si>
  <si>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</si>
  <si>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</si>
  <si>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</si>
  <si>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</si>
  <si>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</si>
  <si>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</si>
  <si>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</si>
  <si>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</si>
  <si>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</si>
  <si>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</si>
  <si>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</si>
  <si>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</si>
  <si>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</si>
  <si>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</si>
  <si>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</si>
  <si>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</si>
  <si>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</si>
  <si>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</si>
  <si>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</si>
  <si>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</si>
  <si>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</si>
  <si>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</si>
  <si>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</si>
  <si>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</si>
  <si>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</si>
  <si>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</si>
  <si>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</si>
  <si>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</si>
  <si>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</si>
  <si>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</si>
  <si>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</si>
  <si>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</si>
  <si>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</si>
  <si>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</si>
  <si>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</si>
  <si>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</si>
  <si>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</si>
  <si>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</si>
  <si>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</si>
  <si>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</si>
  <si>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</si>
  <si>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</si>
  <si>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</si>
  <si>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</si>
  <si>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</si>
  <si>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</si>
  <si>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</si>
  <si>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</si>
  <si>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</si>
  <si>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</si>
  <si>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</si>
  <si>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</si>
  <si>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</si>
  <si>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</si>
  <si>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</si>
  <si>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</si>
  <si>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</si>
  <si>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</si>
  <si>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</si>
  <si>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</si>
  <si>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</si>
  <si>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</si>
  <si>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</si>
  <si>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</si>
  <si>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</si>
  <si>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</si>
  <si>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</si>
  <si>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</si>
  <si>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</si>
  <si>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</si>
  <si>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</si>
  <si>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</si>
  <si>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</si>
  <si>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</si>
  <si>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</si>
  <si>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</si>
  <si>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</si>
  <si>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</si>
  <si>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</si>
  <si>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</si>
  <si>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</si>
  <si>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</si>
  <si>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</si>
  <si>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</si>
  <si>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</si>
  <si>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</si>
  <si>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</si>
  <si>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</si>
  <si>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</si>
  <si>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</si>
  <si>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</si>
  <si>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</si>
  <si>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</si>
  <si>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</si>
  <si>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</si>
  <si>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</si>
  <si>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</si>
  <si>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</si>
  <si>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</si>
  <si>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</si>
  <si>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</si>
  <si>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</si>
  <si>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</si>
  <si>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</si>
  <si>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</si>
  <si>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</si>
  <si>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</si>
  <si>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</si>
  <si>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</si>
  <si>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</si>
  <si>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</si>
  <si>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</si>
  <si>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</si>
  <si>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</si>
  <si>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</si>
  <si>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</si>
  <si>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</si>
  <si>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</si>
  <si>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</si>
  <si>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</si>
  <si>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</si>
  <si>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</si>
  <si>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</si>
  <si>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</si>
  <si>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</si>
  <si>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</si>
  <si>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</si>
  <si>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</si>
  <si>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</si>
  <si>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</si>
  <si>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</si>
  <si>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</si>
  <si>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</si>
  <si>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</si>
  <si>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</si>
  <si>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</si>
  <si>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</si>
  <si>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</si>
  <si>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</si>
  <si>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</si>
  <si>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</si>
  <si>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</si>
  <si>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</si>
  <si>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</si>
  <si>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</si>
  <si>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</si>
  <si>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</si>
  <si>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</si>
  <si>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</si>
  <si>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</si>
  <si>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</si>
  <si>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</si>
  <si>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</si>
  <si>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</si>
  <si>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</si>
  <si>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</si>
  <si>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</si>
  <si>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</si>
  <si>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</si>
  <si>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</si>
  <si>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</si>
  <si>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</si>
  <si>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</si>
  <si>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</si>
  <si>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</si>
  <si>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</si>
  <si>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</si>
  <si>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</si>
  <si>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</si>
  <si>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</si>
  <si>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</si>
  <si>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</si>
  <si>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</si>
  <si>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</si>
  <si>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</si>
  <si>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</si>
  <si>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</si>
  <si>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</si>
  <si>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</si>
  <si>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</si>
  <si>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</si>
  <si>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</si>
  <si>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</si>
  <si>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</si>
  <si>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</si>
  <si>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</si>
  <si>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</si>
  <si>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</si>
  <si>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</si>
  <si>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</si>
  <si>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</si>
  <si>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</si>
  <si>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</si>
  <si>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</si>
  <si>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</si>
  <si>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</si>
  <si>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</si>
  <si>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</si>
  <si>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</si>
  <si>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</si>
  <si>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</si>
  <si>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</si>
  <si>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</si>
  <si>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</si>
  <si>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</si>
  <si>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</si>
  <si>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</si>
  <si>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</si>
  <si>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</si>
  <si>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</si>
  <si>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</si>
  <si>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</si>
  <si>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</si>
  <si>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</si>
  <si>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</si>
  <si>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</si>
  <si>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</si>
  <si>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</si>
  <si>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</si>
  <si>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</si>
  <si>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</si>
  <si>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</si>
  <si>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</si>
  <si>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</si>
  <si>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</si>
  <si>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</si>
  <si>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</si>
  <si>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</si>
  <si>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</si>
  <si>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</si>
  <si>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</si>
  <si>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</si>
  <si>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</si>
  <si>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</si>
  <si>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</si>
  <si>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</si>
  <si>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</si>
  <si>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</si>
  <si>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</si>
  <si>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</si>
  <si>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</si>
  <si>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</si>
  <si>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</si>
  <si>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</si>
  <si>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</si>
  <si>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</si>
  <si>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</si>
  <si>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</si>
  <si>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</si>
  <si>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</si>
  <si>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</si>
  <si>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</si>
  <si>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</si>
  <si>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</si>
  <si>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</si>
  <si>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</si>
  <si>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</si>
  <si>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</si>
  <si>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</si>
  <si>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</si>
  <si>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</si>
  <si>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</si>
  <si>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</si>
  <si>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</si>
  <si>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</si>
  <si>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</si>
  <si>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</si>
  <si>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</si>
  <si>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</si>
  <si>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</si>
  <si>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</si>
  <si>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</si>
  <si>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</si>
  <si>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</si>
  <si>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</si>
  <si>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</si>
  <si>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</si>
  <si>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</si>
  <si>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</si>
  <si>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</si>
  <si>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</si>
  <si>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</si>
  <si>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</si>
  <si>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</si>
  <si>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</si>
  <si>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</si>
  <si>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</si>
  <si>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</si>
  <si>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</si>
  <si>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</si>
  <si>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</si>
  <si>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</si>
  <si>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</si>
  <si>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</si>
  <si>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</si>
  <si>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</si>
  <si>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</si>
  <si>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</si>
  <si>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</si>
  <si>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</si>
  <si>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</si>
  <si>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</si>
  <si>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</si>
  <si>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</si>
  <si>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</si>
  <si>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</si>
  <si>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</si>
  <si>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</si>
  <si>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</si>
  <si>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</si>
  <si>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</si>
  <si>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</si>
  <si>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</si>
  <si>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</si>
  <si>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</si>
  <si>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</si>
  <si>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</si>
  <si>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</si>
  <si>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</si>
  <si>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</si>
  <si>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</si>
  <si>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</si>
  <si>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</si>
  <si>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</si>
  <si>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</si>
  <si>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</si>
  <si>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</si>
  <si>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</si>
  <si>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</si>
  <si>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</si>
  <si>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</si>
  <si>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</si>
  <si>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</si>
  <si>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</si>
  <si>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</si>
  <si>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</si>
  <si>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</si>
  <si>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</si>
  <si>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</si>
  <si>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</si>
  <si>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</si>
  <si>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</si>
  <si>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</si>
  <si>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</si>
  <si>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</si>
  <si>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</si>
  <si>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</si>
  <si>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</si>
  <si>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</si>
  <si>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</si>
  <si>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</si>
  <si>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</si>
  <si>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</si>
  <si>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</si>
  <si>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</si>
  <si>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</si>
  <si>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</si>
  <si>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</si>
  <si>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</si>
  <si>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</si>
  <si>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</si>
  <si>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</si>
  <si>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</si>
  <si>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</si>
  <si>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</si>
  <si>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</si>
  <si>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</si>
  <si>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</si>
  <si>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</si>
  <si>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</si>
  <si>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</si>
  <si>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</si>
  <si>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</si>
  <si>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</si>
  <si>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</si>
  <si>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</si>
  <si>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</si>
  <si>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</si>
  <si>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</si>
  <si>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</si>
  <si>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</si>
  <si>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</si>
  <si>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</si>
  <si>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</si>
  <si>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</si>
  <si>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</si>
  <si>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</si>
  <si>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</si>
  <si>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</si>
  <si>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</si>
  <si>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</si>
  <si>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</si>
  <si>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</si>
  <si>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</si>
  <si>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</si>
  <si>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</si>
  <si>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</si>
  <si>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</si>
  <si>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</si>
  <si>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</si>
  <si>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</si>
  <si>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</si>
  <si>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</si>
  <si>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</si>
  <si>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</si>
  <si>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</si>
  <si>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</si>
  <si>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</si>
  <si>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</si>
  <si>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</si>
  <si>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</si>
  <si>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</si>
  <si>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</si>
  <si>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</si>
  <si>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</si>
  <si>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</si>
  <si>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</si>
  <si>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</si>
  <si>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</si>
  <si>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</si>
  <si>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</si>
  <si>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</si>
  <si>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</si>
  <si>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</si>
  <si>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</si>
  <si>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</si>
  <si>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</si>
  <si>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</si>
  <si>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</si>
  <si>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</si>
  <si>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</si>
  <si>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</si>
  <si>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</si>
  <si>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</si>
  <si>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</si>
  <si>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</si>
  <si>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</si>
  <si>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</si>
  <si>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</si>
  <si>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</si>
  <si>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</si>
  <si>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</si>
  <si>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</si>
  <si>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</si>
  <si>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</si>
  <si>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</si>
  <si>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</si>
  <si>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</si>
  <si>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</si>
  <si>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</si>
  <si>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</si>
  <si>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</si>
  <si>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</si>
  <si>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</si>
  <si>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</si>
  <si>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</si>
  <si>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</si>
  <si>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</si>
  <si>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</si>
  <si>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</si>
  <si>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</si>
  <si>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</si>
  <si>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</si>
  <si>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</si>
  <si>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</si>
  <si>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</si>
  <si>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</si>
  <si>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</si>
  <si>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</si>
  <si>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</si>
  <si>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</si>
  <si>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</si>
  <si>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</si>
  <si>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</si>
  <si>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</si>
  <si>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</si>
  <si>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</si>
  <si>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</si>
  <si>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</si>
  <si>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</si>
  <si>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</si>
  <si>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</si>
  <si>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</si>
  <si>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</si>
  <si>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</si>
  <si>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</si>
  <si>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</si>
  <si>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</si>
  <si>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</si>
  <si>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</si>
  <si>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</si>
  <si>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</si>
  <si>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</si>
  <si>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</si>
  <si>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</si>
  <si>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</si>
  <si>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</si>
  <si>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</si>
  <si>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</si>
  <si>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</si>
  <si>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</si>
  <si>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</si>
  <si>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</si>
  <si>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</si>
  <si>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</si>
  <si>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</si>
  <si>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</si>
  <si>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</si>
  <si>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</si>
  <si>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</si>
  <si>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</si>
  <si>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</si>
  <si>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</si>
  <si>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</si>
  <si>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</si>
  <si>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</si>
  <si>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</si>
  <si>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</si>
  <si>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</si>
  <si>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</si>
  <si>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</si>
  <si>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</si>
  <si>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</si>
  <si>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</si>
  <si>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</si>
  <si>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</si>
  <si>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</si>
  <si>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</si>
  <si>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</si>
  <si>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</si>
  <si>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</si>
  <si>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</si>
  <si>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</si>
  <si>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</si>
  <si>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</si>
  <si>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</si>
  <si>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</si>
  <si>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</si>
  <si>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</si>
  <si>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</si>
  <si>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</si>
  <si>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</si>
  <si>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</si>
  <si>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</si>
  <si>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</si>
  <si>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</si>
  <si>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</si>
  <si>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</si>
  <si>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</si>
  <si>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</si>
  <si>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</si>
  <si>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</si>
  <si>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</si>
  <si>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</si>
  <si>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</si>
  <si>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</si>
  <si>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</si>
  <si>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</si>
  <si>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</si>
  <si>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</si>
  <si>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</si>
  <si>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</si>
  <si>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</si>
  <si>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</si>
  <si>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</si>
  <si>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</si>
  <si>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</si>
  <si>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</si>
  <si>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</si>
  <si>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</si>
  <si>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</si>
  <si>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</si>
  <si>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</si>
  <si>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</si>
  <si>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</si>
  <si>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</si>
  <si>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</si>
  <si>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</si>
  <si>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</si>
  <si>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</si>
  <si>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</si>
  <si>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</si>
  <si>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</si>
  <si>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</si>
  <si>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</si>
  <si>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</si>
  <si>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</si>
  <si>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</si>
  <si>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</si>
  <si>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</si>
  <si>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</si>
  <si>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</si>
  <si>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</si>
  <si>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</si>
  <si>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</si>
  <si>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</si>
  <si>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</si>
  <si>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</si>
  <si>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</si>
  <si>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</si>
  <si>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</si>
  <si>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</si>
  <si>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</si>
  <si>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</si>
  <si>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</si>
  <si>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</si>
  <si>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</si>
  <si>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</si>
  <si>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</si>
  <si>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</si>
  <si>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</si>
  <si>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</si>
  <si>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</si>
  <si>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</si>
  <si>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</si>
  <si>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</si>
  <si>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</si>
  <si>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</si>
  <si>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</si>
  <si>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</si>
  <si>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</si>
  <si>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</si>
  <si>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</si>
  <si>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</si>
  <si>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</si>
  <si>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</si>
  <si>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</si>
  <si>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</si>
  <si>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</si>
  <si>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</si>
  <si>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</si>
  <si>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</si>
  <si>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</si>
  <si>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</si>
  <si>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</si>
  <si>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</si>
  <si>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</si>
  <si>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</si>
  <si>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</si>
  <si>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</si>
  <si>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</si>
  <si>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</si>
  <si>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</si>
  <si>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</si>
  <si>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</si>
  <si>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</si>
  <si>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</si>
  <si>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</si>
  <si>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</si>
  <si>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</si>
  <si>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</si>
  <si>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</si>
  <si>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</si>
  <si>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</si>
  <si>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</si>
  <si>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</si>
  <si>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</si>
  <si>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</si>
  <si>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</si>
  <si>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</si>
  <si>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</si>
  <si>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</si>
  <si>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</si>
  <si>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</si>
  <si>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</si>
  <si>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</si>
  <si>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</si>
  <si>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</si>
  <si>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</si>
  <si>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</si>
  <si>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</si>
  <si>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</si>
  <si>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</si>
  <si>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</si>
  <si>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</si>
  <si>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</si>
  <si>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</si>
  <si>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</si>
  <si>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</si>
  <si>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</si>
  <si>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</si>
  <si>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</si>
  <si>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</si>
  <si>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</si>
  <si>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</si>
  <si>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</si>
  <si>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</si>
  <si>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</si>
  <si>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</si>
  <si>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</si>
  <si>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</si>
  <si>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</si>
  <si>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</si>
  <si>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</si>
  <si>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</si>
  <si>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</si>
  <si>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</si>
  <si>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</si>
  <si>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</si>
  <si>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</si>
  <si>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</si>
  <si>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</si>
  <si>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</si>
  <si>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</si>
  <si>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</si>
  <si>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</si>
  <si>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</si>
  <si>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</si>
  <si>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</si>
  <si>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</si>
  <si>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</si>
  <si>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</si>
  <si>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</si>
  <si>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</si>
  <si>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</si>
  <si>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</si>
  <si>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</si>
  <si>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</si>
  <si>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</si>
  <si>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</si>
  <si>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</si>
  <si>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</si>
  <si>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</si>
  <si>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</si>
  <si>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</si>
  <si>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</si>
  <si>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</si>
  <si>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</si>
  <si>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</si>
  <si>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</si>
  <si>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</si>
  <si>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</si>
  <si>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</si>
  <si>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</si>
  <si>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</si>
  <si>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</si>
  <si>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</si>
  <si>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</si>
  <si>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</si>
  <si>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</si>
  <si>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</si>
  <si>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</si>
  <si>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</si>
  <si>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</si>
  <si>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</si>
  <si>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</si>
  <si>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</si>
  <si>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</si>
  <si>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</si>
  <si>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</si>
  <si>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</si>
  <si>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</si>
  <si>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</si>
  <si>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</si>
  <si>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</si>
  <si>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</si>
  <si>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</si>
  <si>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</si>
  <si>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</si>
  <si>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</si>
  <si>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</si>
  <si>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</si>
  <si>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</si>
  <si>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</si>
  <si>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</si>
  <si>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</si>
  <si>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</si>
  <si>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</si>
  <si>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</si>
  <si>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</si>
  <si>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</si>
  <si>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</si>
  <si>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</si>
  <si>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</si>
  <si>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</si>
  <si>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</si>
  <si>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</si>
  <si>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</si>
  <si>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</si>
  <si>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</si>
  <si>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</si>
  <si>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</si>
  <si>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</si>
  <si>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</si>
  <si>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</si>
  <si>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</si>
  <si>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</si>
  <si>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</si>
  <si>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</si>
  <si>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</si>
  <si>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</si>
  <si>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</si>
  <si>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</si>
  <si>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</si>
  <si>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</si>
  <si>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</si>
  <si>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</si>
  <si>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</si>
  <si>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</si>
  <si>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</si>
  <si>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</si>
  <si>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</si>
  <si>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</si>
  <si>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</si>
  <si>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</si>
  <si>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</si>
  <si>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</si>
  <si>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</si>
  <si>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</si>
  <si>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</si>
  <si>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</si>
  <si>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</si>
  <si>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</si>
  <si>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</si>
  <si>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</si>
  <si>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</si>
  <si>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</si>
  <si>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</si>
  <si>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</si>
  <si>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</si>
  <si>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</si>
  <si>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</si>
  <si>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</si>
  <si>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</si>
  <si>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</si>
  <si>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</si>
  <si>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</si>
  <si>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</si>
  <si>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</si>
  <si>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</si>
  <si>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</si>
  <si>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</si>
  <si>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</si>
  <si>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</si>
  <si>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</si>
  <si>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</si>
  <si>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</si>
  <si>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</si>
  <si>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</si>
  <si>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</si>
  <si>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</si>
  <si>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</si>
  <si>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</si>
  <si>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</si>
  <si>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</si>
  <si>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</si>
  <si>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</si>
  <si>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</si>
  <si>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</si>
  <si>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</si>
  <si>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</si>
  <si>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</si>
  <si>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</si>
  <si>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</si>
  <si>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</si>
  <si>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</si>
  <si>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</si>
  <si>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</si>
  <si>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</si>
  <si>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</si>
  <si>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</si>
  <si>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</si>
  <si>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</si>
  <si>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</si>
  <si>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</si>
  <si>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</si>
  <si>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</si>
  <si>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</si>
  <si>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</si>
  <si>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</si>
  <si>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</si>
  <si>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</si>
  <si>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</si>
  <si>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</si>
  <si>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</si>
  <si>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</si>
  <si>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</si>
  <si>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</si>
  <si>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</si>
  <si>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</si>
  <si>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</si>
  <si>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</si>
  <si>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</si>
  <si>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</si>
  <si>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</si>
  <si>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</si>
  <si>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</si>
  <si>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</si>
  <si>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</si>
  <si>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</si>
  <si>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</si>
  <si>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</si>
  <si>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</si>
  <si>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</si>
  <si>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</si>
  <si>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</si>
  <si>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</si>
  <si>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</si>
  <si>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</si>
  <si>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</si>
  <si>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</si>
  <si>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</si>
  <si>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</si>
  <si>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</si>
  <si>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</si>
  <si>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</si>
  <si>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</si>
  <si>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</si>
  <si>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</si>
  <si>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</si>
  <si>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</si>
  <si>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</si>
  <si>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</si>
  <si>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</si>
  <si>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</si>
  <si>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</si>
  <si>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</si>
  <si>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</si>
  <si>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</si>
  <si>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</si>
  <si>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</si>
  <si>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</si>
  <si>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</si>
  <si>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</si>
  <si>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</si>
  <si>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</si>
  <si>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</si>
  <si>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</si>
  <si>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</si>
  <si>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</si>
  <si>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</si>
  <si>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</si>
  <si>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</si>
  <si>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</si>
  <si>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</si>
  <si>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</si>
  <si>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</si>
  <si>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</si>
  <si>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</si>
  <si>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</si>
  <si>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</si>
  <si>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</si>
  <si>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</si>
  <si>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</si>
  <si>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</si>
  <si>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</si>
  <si>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</si>
  <si>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</si>
  <si>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</si>
  <si>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</si>
  <si>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</si>
  <si>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</si>
  <si>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</si>
  <si>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</si>
  <si>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</si>
  <si>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</si>
  <si>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</si>
  <si>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</si>
  <si>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</si>
  <si>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</si>
  <si>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</si>
  <si>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</si>
  <si>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</si>
  <si>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</si>
  <si>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</si>
  <si>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</si>
  <si>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</si>
  <si>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</si>
  <si>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</si>
  <si>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</si>
  <si>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</si>
  <si>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</si>
  <si>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</si>
  <si>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</si>
  <si>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</si>
  <si>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</si>
  <si>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</si>
  <si>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</si>
  <si>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</si>
  <si>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</si>
  <si>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</si>
  <si>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</si>
  <si>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</si>
  <si>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</si>
  <si>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</si>
  <si>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</si>
  <si>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</si>
  <si>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</si>
  <si>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</si>
  <si>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</si>
  <si>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</si>
  <si>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</si>
  <si>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</si>
  <si>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</si>
  <si>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</si>
  <si>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</si>
  <si>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</si>
  <si>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</si>
  <si>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</si>
  <si>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</si>
  <si>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</si>
  <si>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</si>
  <si>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</si>
  <si>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</si>
  <si>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</si>
  <si>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</si>
  <si>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</si>
  <si>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</si>
  <si>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</si>
  <si>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</si>
  <si>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</si>
  <si>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</si>
  <si>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</si>
  <si>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</si>
  <si>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</si>
  <si>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</si>
  <si>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</si>
  <si>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</si>
  <si>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</si>
  <si>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</si>
  <si>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</si>
  <si>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</si>
  <si>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</si>
  <si>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</si>
  <si>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</si>
  <si>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</si>
  <si>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</si>
  <si>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</si>
  <si>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</si>
  <si>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</si>
  <si>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</si>
  <si>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</si>
  <si>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</si>
  <si>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</si>
  <si>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</si>
  <si>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</si>
  <si>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</si>
  <si>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</si>
  <si>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</si>
  <si>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</si>
  <si>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</si>
  <si>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</si>
  <si>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</si>
  <si>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</si>
  <si>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</si>
  <si>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</si>
  <si>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</si>
  <si>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</si>
  <si>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</si>
  <si>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</si>
  <si>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</si>
  <si>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</si>
  <si>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</si>
  <si>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</si>
  <si>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</si>
  <si>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</si>
  <si>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</si>
  <si>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</si>
  <si>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</si>
  <si>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</si>
  <si>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</si>
  <si>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</si>
  <si>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</si>
  <si>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</si>
  <si>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</si>
  <si>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</si>
  <si>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</si>
  <si>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</si>
  <si>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</si>
  <si>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</si>
  <si>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</si>
  <si>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</si>
  <si>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</si>
  <si>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</si>
  <si>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</si>
  <si>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</si>
  <si>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</si>
  <si>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</si>
  <si>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</si>
  <si>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</si>
  <si>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</si>
  <si>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</si>
  <si>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</si>
  <si>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</si>
  <si>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</si>
  <si>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</si>
  <si>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</si>
  <si>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</si>
  <si>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</si>
  <si>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</si>
  <si>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</si>
  <si>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</si>
  <si>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</si>
  <si>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</si>
  <si>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</si>
  <si>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</si>
  <si>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</si>
  <si>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</si>
  <si>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</si>
  <si>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</si>
  <si>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</si>
  <si>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</si>
  <si>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</si>
  <si>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</si>
  <si>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</si>
  <si>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</si>
  <si>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</si>
  <si>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</si>
  <si>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</si>
  <si>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</si>
  <si>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</si>
  <si>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</si>
  <si>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</si>
  <si>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</si>
  <si>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</si>
  <si>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</si>
  <si>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</si>
  <si>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</si>
  <si>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</si>
  <si>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</si>
  <si>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</si>
  <si>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</si>
  <si>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</si>
  <si>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</si>
  <si>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</si>
  <si>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</si>
  <si>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</si>
  <si>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</si>
  <si>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</si>
  <si>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</si>
  <si>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</si>
  <si>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</si>
  <si>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</si>
  <si>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</si>
  <si>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</si>
  <si>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</si>
  <si>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</si>
  <si>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</si>
  <si>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</si>
  <si>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</si>
  <si>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</si>
  <si>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</si>
  <si>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</si>
  <si>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</si>
  <si>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</si>
  <si>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</si>
  <si>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</si>
  <si>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</si>
  <si>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</si>
  <si>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</si>
  <si>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</si>
  <si>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</si>
  <si>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</si>
  <si>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</si>
  <si>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</si>
  <si>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</si>
  <si>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</si>
  <si>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</si>
  <si>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</si>
  <si>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</si>
  <si>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</si>
  <si>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</si>
  <si>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</si>
  <si>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</si>
  <si>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</si>
  <si>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</si>
  <si>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</si>
  <si>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</si>
  <si>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</si>
  <si>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</si>
  <si>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</si>
  <si>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</si>
  <si>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</si>
  <si>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</si>
  <si>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</si>
  <si>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</si>
  <si>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</si>
  <si>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</si>
  <si>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</si>
  <si>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</si>
  <si>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</si>
  <si>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</si>
  <si>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</si>
  <si>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</si>
  <si>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</si>
  <si>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</si>
  <si>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</si>
  <si>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</si>
  <si>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</si>
  <si>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</si>
  <si>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</si>
  <si>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</si>
  <si>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</si>
  <si>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</si>
  <si>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</si>
  <si>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</si>
  <si>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</si>
  <si>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</si>
  <si>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</si>
  <si>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</si>
  <si>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</si>
  <si>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</si>
  <si>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</si>
  <si>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</si>
  <si>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</si>
  <si>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</si>
  <si>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</si>
  <si>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</si>
  <si>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</si>
  <si>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</si>
  <si>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</si>
  <si>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</si>
  <si>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</si>
  <si>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</si>
  <si>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</si>
  <si>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</si>
  <si>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</si>
  <si>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</si>
  <si>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</si>
  <si>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</si>
  <si>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</si>
  <si>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</si>
  <si>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</si>
  <si>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</si>
  <si>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</si>
  <si>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</si>
  <si>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</si>
  <si>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</si>
  <si>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</si>
  <si>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</si>
  <si>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</si>
  <si>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</si>
  <si>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</si>
  <si>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</si>
  <si>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</si>
  <si>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</si>
  <si>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</si>
  <si>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</si>
  <si>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</si>
  <si>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</si>
  <si>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</si>
  <si>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</si>
  <si>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</si>
  <si>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</si>
  <si>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</si>
  <si>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</si>
  <si>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</si>
  <si>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</si>
  <si>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</si>
  <si>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</si>
  <si>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</si>
  <si>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</si>
  <si>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</si>
  <si>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</si>
  <si>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</si>
  <si>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</si>
  <si>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</si>
  <si>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</si>
  <si>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</si>
  <si>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</si>
  <si>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</si>
  <si>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</si>
  <si>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</si>
  <si>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</si>
  <si>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</si>
  <si>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</si>
  <si>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</si>
  <si>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</si>
  <si>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</si>
  <si>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</si>
  <si>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</si>
  <si>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</si>
  <si>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</si>
  <si>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</si>
  <si>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</si>
  <si>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</si>
  <si>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</si>
  <si>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</si>
  <si>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</si>
  <si>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</si>
  <si>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</si>
  <si>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</si>
  <si>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</si>
  <si>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</si>
  <si>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</si>
  <si>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</si>
  <si>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</si>
  <si>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</si>
  <si>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</si>
  <si>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</si>
  <si>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</si>
  <si>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</si>
  <si>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</si>
  <si>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</si>
  <si>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</si>
  <si>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</si>
  <si>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</si>
  <si>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</si>
  <si>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</si>
  <si>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</si>
  <si>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</si>
  <si>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</si>
  <si>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</si>
  <si>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</si>
  <si>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</si>
  <si>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</si>
  <si>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</si>
  <si>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</si>
  <si>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</si>
  <si>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</si>
  <si>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</si>
  <si>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</si>
  <si>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</si>
  <si>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</si>
  <si>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</si>
  <si>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</si>
  <si>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</si>
  <si>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</si>
  <si>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</si>
  <si>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</si>
  <si>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</si>
  <si>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</si>
  <si>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</si>
  <si>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</si>
  <si>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</si>
  <si>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</si>
  <si>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</si>
  <si>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</si>
  <si>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</si>
  <si>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</si>
  <si>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</si>
  <si>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</si>
  <si>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</si>
  <si>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</si>
  <si>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</si>
  <si>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</si>
  <si>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</si>
  <si>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</si>
  <si>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</si>
  <si>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</si>
  <si>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</si>
  <si>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</si>
  <si>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</si>
  <si>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</si>
  <si>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</si>
  <si>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</si>
  <si>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</si>
  <si>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</si>
  <si>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</si>
  <si>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</si>
  <si>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</si>
  <si>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</si>
  <si>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</si>
  <si>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</si>
  <si>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</si>
  <si>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</si>
  <si>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</si>
  <si>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</si>
  <si>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</si>
  <si>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</si>
  <si>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</si>
  <si>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</si>
  <si>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</si>
  <si>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</si>
  <si>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</si>
  <si>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</si>
  <si>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</si>
  <si>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</si>
  <si>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</si>
  <si>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</si>
  <si>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</si>
  <si>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</si>
  <si>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</si>
  <si>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</si>
  <si>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</si>
  <si>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</si>
  <si>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</si>
  <si>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</si>
  <si>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</si>
  <si>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</si>
  <si>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</si>
  <si>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</si>
  <si>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</si>
  <si>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</si>
  <si>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</si>
  <si>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</si>
  <si>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</si>
  <si>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</si>
  <si>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</si>
  <si>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</si>
  <si>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</si>
  <si>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</si>
  <si>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</si>
  <si>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</si>
  <si>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</si>
  <si>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</si>
  <si>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</si>
  <si>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</si>
  <si>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</si>
  <si>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</si>
  <si>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</si>
  <si>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</si>
  <si>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</si>
  <si>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</si>
  <si>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</si>
  <si>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</si>
  <si>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</si>
  <si>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</si>
  <si>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</si>
  <si>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</si>
  <si>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</si>
  <si>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</si>
  <si>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</si>
  <si>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</si>
  <si>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</si>
  <si>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</si>
  <si>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</si>
  <si>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</si>
  <si>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</si>
  <si>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</si>
  <si>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</si>
  <si>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</si>
  <si>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</si>
  <si>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</si>
  <si>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</si>
  <si>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</si>
  <si>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</si>
  <si>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</si>
  <si>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</si>
  <si>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</si>
  <si>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</si>
  <si>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</si>
  <si>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</si>
  <si>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</si>
  <si>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</si>
  <si>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</si>
  <si>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</si>
  <si>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</si>
  <si>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</si>
  <si>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</si>
  <si>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</si>
  <si>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</si>
  <si>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</si>
  <si>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</si>
  <si>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</si>
  <si>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</si>
  <si>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</si>
  <si>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</si>
  <si>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</si>
  <si>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</si>
  <si>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</si>
  <si>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</si>
  <si>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</si>
  <si>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</si>
  <si>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</si>
  <si>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</si>
  <si>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</si>
  <si>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</si>
  <si>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</si>
  <si>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</si>
  <si>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</si>
  <si>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</si>
  <si>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</si>
  <si>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</si>
  <si>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</si>
  <si>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</si>
  <si>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</si>
  <si>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</si>
  <si>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</si>
  <si>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</si>
  <si>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</si>
  <si>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</si>
  <si>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</si>
  <si>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</si>
  <si>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</si>
  <si>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</si>
  <si>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</si>
  <si>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</si>
  <si>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</si>
  <si>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</si>
  <si>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</si>
  <si>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</si>
  <si>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</si>
  <si>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</si>
  <si>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</si>
  <si>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</si>
  <si>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</si>
  <si>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</si>
  <si>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</si>
  <si>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</si>
  <si>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</si>
  <si>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</si>
  <si>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</si>
  <si>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</si>
  <si>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</si>
  <si>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</si>
  <si>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</si>
  <si>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</si>
  <si>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</si>
  <si>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</si>
  <si>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</si>
  <si>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</si>
  <si>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</si>
  <si>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</si>
  <si>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</si>
  <si>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</si>
  <si>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</si>
  <si>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</si>
  <si>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</si>
  <si>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</si>
  <si>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</si>
  <si>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</si>
  <si>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</si>
  <si>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</si>
  <si>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</si>
  <si>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</si>
  <si>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</si>
  <si>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</si>
  <si>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</si>
  <si>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</si>
  <si>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</si>
  <si>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</si>
  <si>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</si>
  <si>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</si>
  <si>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</si>
  <si>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</si>
  <si>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</si>
  <si>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</si>
  <si>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</si>
  <si>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</si>
  <si>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</si>
  <si>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</si>
  <si>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</si>
  <si>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</si>
  <si>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</si>
  <si>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</si>
  <si>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</si>
  <si>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</si>
  <si>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</si>
  <si>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</si>
  <si>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</si>
  <si>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</si>
  <si>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</si>
  <si>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</si>
  <si>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</si>
  <si>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</si>
  <si>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</si>
  <si>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</si>
  <si>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</si>
  <si>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</si>
  <si>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</si>
  <si>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</si>
  <si>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</si>
  <si>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</si>
  <si>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</si>
  <si>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</si>
  <si>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</si>
  <si>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</si>
  <si>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</si>
  <si>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</si>
  <si>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</si>
  <si>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</si>
  <si>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</si>
  <si>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</si>
  <si>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</si>
  <si>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</si>
  <si>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</si>
  <si>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</si>
  <si>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</si>
  <si>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</si>
  <si>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</si>
  <si>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</si>
  <si>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</si>
  <si>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</si>
  <si>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</si>
  <si>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</si>
  <si>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</si>
  <si>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</si>
  <si>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</si>
  <si>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</si>
  <si>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</si>
  <si>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</si>
  <si>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</si>
  <si>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</si>
  <si>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</si>
  <si>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</si>
  <si>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</si>
  <si>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</si>
  <si>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</si>
  <si>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</si>
  <si>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</si>
  <si>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</si>
  <si>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</si>
  <si>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</si>
  <si>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</si>
  <si>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</si>
  <si>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</si>
  <si>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</si>
  <si>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</si>
  <si>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</si>
  <si>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</si>
  <si>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</si>
  <si>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</si>
  <si>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</si>
  <si>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</si>
  <si>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</si>
  <si>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</si>
  <si>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</si>
  <si>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</si>
  <si>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</si>
  <si>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</si>
  <si>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</si>
  <si>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</si>
  <si>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</si>
  <si>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</si>
  <si>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</si>
  <si>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</si>
  <si>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</si>
  <si>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</si>
  <si>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</si>
  <si>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</si>
  <si>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</si>
  <si>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</si>
  <si>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</si>
  <si>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</si>
  <si>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</si>
  <si>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</si>
  <si>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</si>
  <si>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</si>
  <si>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</si>
  <si>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</si>
  <si>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</si>
  <si>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</si>
  <si>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</si>
  <si>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</si>
  <si>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</si>
  <si>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</si>
  <si>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</si>
  <si>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</si>
  <si>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</si>
  <si>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</si>
  <si>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</si>
  <si>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</si>
  <si>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</si>
  <si>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</si>
  <si>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</si>
  <si>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</si>
  <si>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</si>
  <si>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</si>
  <si>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</si>
  <si>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</si>
  <si>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</si>
  <si>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</si>
  <si>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</si>
  <si>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</si>
  <si>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</si>
  <si>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</si>
  <si>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</si>
  <si>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</si>
  <si>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</si>
  <si>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</si>
  <si>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</si>
  <si>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</si>
  <si>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</si>
  <si>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</si>
  <si>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</si>
  <si>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</si>
  <si>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</si>
  <si>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</si>
  <si>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</si>
  <si>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</si>
  <si>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</si>
  <si>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</si>
  <si>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</si>
  <si>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</si>
  <si>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</si>
  <si>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</si>
  <si>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</si>
  <si>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</si>
  <si>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</si>
  <si>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</si>
  <si>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</si>
  <si>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</si>
  <si>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</si>
  <si>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</si>
  <si>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</si>
  <si>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</si>
  <si>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</si>
  <si>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</si>
  <si>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</si>
  <si>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</si>
  <si>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</si>
  <si>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</si>
  <si>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</si>
  <si>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</si>
  <si>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</si>
  <si>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</si>
  <si>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</si>
  <si>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</si>
  <si>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</si>
  <si>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</si>
  <si>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</si>
  <si>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</si>
  <si>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</si>
  <si>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</si>
  <si>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</si>
  <si>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</si>
  <si>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</si>
  <si>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</si>
  <si>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</si>
  <si>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</si>
  <si>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</si>
  <si>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</si>
  <si>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</si>
  <si>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</si>
  <si>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</si>
  <si>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</si>
  <si>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</si>
  <si>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</si>
  <si>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</si>
  <si>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</si>
  <si>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</si>
  <si>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</si>
  <si>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</si>
  <si>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</si>
  <si>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</si>
  <si>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</si>
  <si>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</si>
  <si>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</si>
  <si>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</si>
  <si>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</si>
  <si>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</si>
  <si>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</si>
  <si>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</si>
  <si>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</si>
  <si>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</si>
  <si>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</si>
  <si>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</si>
  <si>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</si>
  <si>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</si>
  <si>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</si>
  <si>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</si>
  <si>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</si>
  <si>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</si>
  <si>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</si>
  <si>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</si>
  <si>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</si>
  <si>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</si>
  <si>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</si>
  <si>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</si>
  <si>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</si>
  <si>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</si>
  <si>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</si>
  <si>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</si>
  <si>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</si>
  <si>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</si>
  <si>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</si>
  <si>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</si>
  <si>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</si>
  <si>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</si>
  <si>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</si>
  <si>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</si>
  <si>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</si>
  <si>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</si>
  <si>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</si>
  <si>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</si>
  <si>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</si>
  <si>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</si>
  <si>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</si>
  <si>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</si>
  <si>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</si>
  <si>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</si>
  <si>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</si>
  <si>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</si>
  <si>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</si>
  <si>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</si>
  <si>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</si>
  <si>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</si>
  <si>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</si>
  <si>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</si>
  <si>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</si>
  <si>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</si>
  <si>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</si>
  <si>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</si>
  <si>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</si>
  <si>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</si>
  <si>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</si>
  <si>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</si>
  <si>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</si>
  <si>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</si>
  <si>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</si>
  <si>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</si>
  <si>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</si>
  <si>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</si>
  <si>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</si>
  <si>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</si>
  <si>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</si>
  <si>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</si>
  <si>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</si>
  <si>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</si>
  <si>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</si>
  <si>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</si>
  <si>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</si>
  <si>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</si>
  <si>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</si>
  <si>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</si>
  <si>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</si>
  <si>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</si>
  <si>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</si>
  <si>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</si>
  <si>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</si>
  <si>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</si>
  <si>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</si>
  <si>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</si>
  <si>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</si>
  <si>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</si>
  <si>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</si>
  <si>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</si>
  <si>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</si>
  <si>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</si>
  <si>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</si>
  <si>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</si>
  <si>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</si>
  <si>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</si>
  <si>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</si>
  <si>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</si>
  <si>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</si>
  <si>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</si>
  <si>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</si>
  <si>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</si>
  <si>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</si>
  <si>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</si>
  <si>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</si>
  <si>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</si>
  <si>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</si>
  <si>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</si>
  <si>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</si>
  <si>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</si>
  <si>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</si>
  <si>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</si>
  <si>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</si>
  <si>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</si>
  <si>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</si>
  <si>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</si>
  <si>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</si>
  <si>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</si>
  <si>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</si>
  <si>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</si>
  <si>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</si>
  <si>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</si>
  <si>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</si>
  <si>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</si>
  <si>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</si>
  <si>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</si>
  <si>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</si>
  <si>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</si>
  <si>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</si>
  <si>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</si>
  <si>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</si>
  <si>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</si>
  <si>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</si>
  <si>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</si>
  <si>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</si>
  <si>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</si>
  <si>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</si>
  <si>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</si>
  <si>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</si>
  <si>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</si>
  <si>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</si>
  <si>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</si>
  <si>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</si>
  <si>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</si>
  <si>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</si>
  <si>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</si>
  <si>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</si>
  <si>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</si>
  <si>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</si>
  <si>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</si>
  <si>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</si>
  <si>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</si>
  <si>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</si>
  <si>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</si>
  <si>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</si>
  <si>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</si>
  <si>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</si>
  <si>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</si>
  <si>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</si>
  <si>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</si>
  <si>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</si>
  <si>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</si>
  <si>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</si>
  <si>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</si>
  <si>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</si>
  <si>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</si>
  <si>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</si>
  <si>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</si>
  <si>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</si>
  <si>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</si>
  <si>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</si>
  <si>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</si>
  <si>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</si>
  <si>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</si>
  <si>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</si>
  <si>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</si>
  <si>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</si>
  <si>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</si>
  <si>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</si>
  <si>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</si>
  <si>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</si>
  <si>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</si>
  <si>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</si>
  <si>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</si>
  <si>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</si>
  <si>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</si>
  <si>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</si>
  <si>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</si>
  <si>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</si>
  <si>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</si>
  <si>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</si>
  <si>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</si>
  <si>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</si>
  <si>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</si>
  <si>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</si>
  <si>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</si>
  <si>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</si>
  <si>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</si>
  <si>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</si>
  <si>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</si>
  <si>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</si>
  <si>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</si>
  <si>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</si>
  <si>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</si>
  <si>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</si>
  <si>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</si>
  <si>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</si>
  <si>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</si>
  <si>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</si>
  <si>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</si>
  <si>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</si>
  <si>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</si>
  <si>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</si>
  <si>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</si>
  <si>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</si>
  <si>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</si>
  <si>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</si>
  <si>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</si>
  <si>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</si>
  <si>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</si>
  <si>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</si>
  <si>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</si>
  <si>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</si>
  <si>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</si>
  <si>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</si>
  <si>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</si>
  <si>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</si>
  <si>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</si>
  <si>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</si>
  <si>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</si>
  <si>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</si>
  <si>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</si>
  <si>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</si>
  <si>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</si>
  <si>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</si>
  <si>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</si>
  <si>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</si>
  <si>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</si>
  <si>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</si>
  <si>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</si>
  <si>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</si>
  <si>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</si>
  <si>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</si>
  <si>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</si>
  <si>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</si>
  <si>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</si>
  <si>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</si>
  <si>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</si>
  <si>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</si>
  <si>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</si>
  <si>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</si>
  <si>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</si>
  <si>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</si>
  <si>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</si>
  <si>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</si>
  <si>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</si>
  <si>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</si>
  <si>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</si>
  <si>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</si>
  <si>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</si>
  <si>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</si>
  <si>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</si>
  <si>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</si>
  <si>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</si>
  <si>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</si>
  <si>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</si>
  <si>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</si>
  <si>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</si>
  <si>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</si>
  <si>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</si>
  <si>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</si>
  <si>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</si>
  <si>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</si>
  <si>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</si>
  <si>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</si>
  <si>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</si>
  <si>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</si>
  <si>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</si>
  <si>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</si>
  <si>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</si>
  <si>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</si>
  <si>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</si>
  <si>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</si>
  <si>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</si>
  <si>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</si>
  <si>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</si>
  <si>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</si>
  <si>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</si>
  <si>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</si>
  <si>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</si>
  <si>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</si>
  <si>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</si>
  <si>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</si>
  <si>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</si>
  <si>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</si>
  <si>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</si>
  <si>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</si>
  <si>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</si>
  <si>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</si>
  <si>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</si>
  <si>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</si>
  <si>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</si>
  <si>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</si>
  <si>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</si>
  <si>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</si>
  <si>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</si>
  <si>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</si>
  <si>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</si>
  <si>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</si>
  <si>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</si>
  <si>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</si>
  <si>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</si>
  <si>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</si>
  <si>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</si>
  <si>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</si>
  <si>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</si>
  <si>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</si>
  <si>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</si>
  <si>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</si>
  <si>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</si>
  <si>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</si>
  <si>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</si>
  <si>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</si>
  <si>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</si>
  <si>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</si>
  <si>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</si>
  <si>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</si>
  <si>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</si>
  <si>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</si>
  <si>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</si>
  <si>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</si>
  <si>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</si>
  <si>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</si>
  <si>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</si>
  <si>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</si>
  <si>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</si>
  <si>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</si>
  <si>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</si>
  <si>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</si>
  <si>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</si>
  <si>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</si>
  <si>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</si>
  <si>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</si>
  <si>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</si>
  <si>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</si>
  <si>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</si>
  <si>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</si>
  <si>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</si>
  <si>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</si>
  <si>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</si>
  <si>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</si>
  <si>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</si>
  <si>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</si>
  <si>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</si>
  <si>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</si>
  <si>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</si>
  <si>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</si>
  <si>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</si>
  <si>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</si>
  <si>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</si>
  <si>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</si>
  <si>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</si>
  <si>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</si>
  <si>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</si>
  <si>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</si>
  <si>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</si>
  <si>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</si>
  <si>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</si>
  <si>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</si>
  <si>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</si>
  <si>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</si>
  <si>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</si>
  <si>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</si>
  <si>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</si>
  <si>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</si>
  <si>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</si>
  <si>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</si>
  <si>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</si>
  <si>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</si>
  <si>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</si>
  <si>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</si>
  <si>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</si>
  <si>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</si>
  <si>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</si>
  <si>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</si>
  <si>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</si>
  <si>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</si>
  <si>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</si>
  <si>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</si>
  <si>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</si>
  <si>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</si>
  <si>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</si>
  <si>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</si>
  <si>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</si>
  <si>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</si>
  <si>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</si>
  <si>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</si>
  <si>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</si>
  <si>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</si>
  <si>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</si>
  <si>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</si>
  <si>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</si>
  <si>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</si>
  <si>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</si>
  <si>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</si>
  <si>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</si>
  <si>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</si>
  <si>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</si>
  <si>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</si>
  <si>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</si>
  <si>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</si>
  <si>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</si>
  <si>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</si>
  <si>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</si>
  <si>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</si>
  <si>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</si>
  <si>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</si>
  <si>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</si>
  <si>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</si>
  <si>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</si>
  <si>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</si>
  <si>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</si>
  <si>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</si>
  <si>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</si>
  <si>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</si>
  <si>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</si>
  <si>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</si>
  <si>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</si>
  <si>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</si>
  <si>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</si>
  <si>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</si>
  <si>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</si>
  <si>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</si>
  <si>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</si>
  <si>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</si>
  <si>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</si>
  <si>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</si>
  <si>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</si>
  <si>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</si>
  <si>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</si>
  <si>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</si>
  <si>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</si>
  <si>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</si>
  <si>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</si>
  <si>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</si>
  <si>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</si>
  <si>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</si>
  <si>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</si>
  <si>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</si>
  <si>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</si>
  <si>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</si>
  <si>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</si>
  <si>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</si>
  <si>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</si>
  <si>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</si>
  <si>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</si>
  <si>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</si>
  <si>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</si>
  <si>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</si>
  <si>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</si>
  <si>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</si>
  <si>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</si>
  <si>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</si>
  <si>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</si>
  <si>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</si>
  <si>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</si>
  <si>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</si>
  <si>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</si>
  <si>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</si>
  <si>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</si>
  <si>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</si>
  <si>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</si>
  <si>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</si>
  <si>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</si>
  <si>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</si>
  <si>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</si>
  <si>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</si>
  <si>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</si>
  <si>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</si>
  <si>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</si>
  <si>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</si>
  <si>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</si>
  <si>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</si>
  <si>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</si>
  <si>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</si>
  <si>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</si>
  <si>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</si>
  <si>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</si>
  <si>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</si>
  <si>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</si>
  <si>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</si>
  <si>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</si>
  <si>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</si>
  <si>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</si>
  <si>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</si>
  <si>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</si>
  <si>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</si>
  <si>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</si>
  <si>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</si>
  <si>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</si>
  <si>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</si>
  <si>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</si>
  <si>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</si>
  <si>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</si>
  <si>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</si>
  <si>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</si>
  <si>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</si>
  <si>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</si>
  <si>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</si>
  <si>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</si>
  <si>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</si>
  <si>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</si>
  <si>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</si>
  <si>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</si>
  <si>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</si>
  <si>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</si>
  <si>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</si>
  <si>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</si>
  <si>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</si>
  <si>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</si>
  <si>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</si>
  <si>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</si>
  <si>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</si>
  <si>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</si>
  <si>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</si>
  <si>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</si>
  <si>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</si>
  <si>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</si>
  <si>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</si>
  <si>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</si>
  <si>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</si>
  <si>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</si>
  <si>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</si>
  <si>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</si>
  <si>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</si>
  <si>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</si>
  <si>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</si>
  <si>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</si>
  <si>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</si>
  <si>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</si>
  <si>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</si>
  <si>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</si>
  <si>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</si>
  <si>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</si>
  <si>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</si>
  <si>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</si>
  <si>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</si>
  <si>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</si>
  <si>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</si>
  <si>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</si>
  <si>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</si>
  <si>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</si>
  <si>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</si>
  <si>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</si>
  <si>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</si>
  <si>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</si>
  <si>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</si>
  <si>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</si>
  <si>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</si>
  <si>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</si>
  <si>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</si>
  <si>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</si>
  <si>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</si>
  <si>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</si>
  <si>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</si>
  <si>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</si>
  <si>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</si>
  <si>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</si>
  <si>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</si>
  <si>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</si>
  <si>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</si>
  <si>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</si>
  <si>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</si>
  <si>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</si>
  <si>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</si>
  <si>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</si>
  <si>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</si>
  <si>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</si>
  <si>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</si>
  <si>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</si>
  <si>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</si>
  <si>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</si>
  <si>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</si>
  <si>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</si>
  <si>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</si>
  <si>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</si>
  <si>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</si>
  <si>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</si>
  <si>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</si>
  <si>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</si>
  <si>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</si>
  <si>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</si>
  <si>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</si>
  <si>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</si>
  <si>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</si>
  <si>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</si>
  <si>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</si>
  <si>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</si>
  <si>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</si>
  <si>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</si>
  <si>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</si>
  <si>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</si>
  <si>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</si>
  <si>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</si>
  <si>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</si>
  <si>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</si>
  <si>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</si>
  <si>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</si>
  <si>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</si>
  <si>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</si>
  <si>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</si>
  <si>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</si>
  <si>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</si>
  <si>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</si>
  <si>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</si>
  <si>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</si>
  <si>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</si>
  <si>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</si>
  <si>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</si>
  <si>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</si>
  <si>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</si>
  <si>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</si>
  <si>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</si>
  <si>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</si>
  <si>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</si>
  <si>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</si>
  <si>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</si>
  <si>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</si>
  <si>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</si>
  <si>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</si>
  <si>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</si>
  <si>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</si>
  <si>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</si>
  <si>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</si>
  <si>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</si>
  <si>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</si>
  <si>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</si>
  <si>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</si>
  <si>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</si>
  <si>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</si>
  <si>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</si>
  <si>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</si>
  <si>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</si>
  <si>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</si>
  <si>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</si>
  <si>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</si>
  <si>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</si>
  <si>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</si>
  <si>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</si>
  <si>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</si>
  <si>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</si>
  <si>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</si>
  <si>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</si>
  <si>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</si>
  <si>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</si>
  <si>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</si>
  <si>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</si>
  <si>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</si>
  <si>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</si>
  <si>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</si>
  <si>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</si>
  <si>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</si>
  <si>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</si>
  <si>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</si>
  <si>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</si>
  <si>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</si>
  <si>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</si>
  <si>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</si>
  <si>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</si>
  <si>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</si>
  <si>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</si>
  <si>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</si>
  <si>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</si>
  <si>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</si>
  <si>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</si>
  <si>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</si>
  <si>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</si>
  <si>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</si>
  <si>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</si>
  <si>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</si>
  <si>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</si>
  <si>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</si>
  <si>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</si>
  <si>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</si>
  <si>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</si>
  <si>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</si>
  <si>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</si>
  <si>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</si>
  <si>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</si>
  <si>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</si>
  <si>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</si>
  <si>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</si>
  <si>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</si>
  <si>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</si>
  <si>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</si>
  <si>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</si>
  <si>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</si>
  <si>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</si>
  <si>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</si>
  <si>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</si>
  <si>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</si>
  <si>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</si>
  <si>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</si>
  <si>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</si>
  <si>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</si>
  <si>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</si>
  <si>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</si>
  <si>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</si>
  <si>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</si>
  <si>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</si>
  <si>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</si>
  <si>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</si>
  <si>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</si>
  <si>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</si>
  <si>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</si>
  <si>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</si>
  <si>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</si>
  <si>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</si>
  <si>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</si>
  <si>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</si>
  <si>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</si>
  <si>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</si>
  <si>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</si>
  <si>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</si>
  <si>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</si>
  <si>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</si>
  <si>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</si>
  <si>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</si>
  <si>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</si>
  <si>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</si>
  <si>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</si>
  <si>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</si>
  <si>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</si>
  <si>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</si>
  <si>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</si>
  <si>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</si>
  <si>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</si>
  <si>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</si>
  <si>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</si>
  <si>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</si>
  <si>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</si>
  <si>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</si>
  <si>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</si>
  <si>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</si>
  <si>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</si>
  <si>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</si>
  <si>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</si>
  <si>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</si>
  <si>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</si>
  <si>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</si>
  <si>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</si>
  <si>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</si>
  <si>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</si>
  <si>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</si>
  <si>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</si>
  <si>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</si>
  <si>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</si>
  <si>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</si>
  <si>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</si>
  <si>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</si>
  <si>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</si>
  <si>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</si>
  <si>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</si>
  <si>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</si>
  <si>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</si>
  <si>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</si>
  <si>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</si>
  <si>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</si>
  <si>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</si>
  <si>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</si>
  <si>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</si>
  <si>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</si>
  <si>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</si>
  <si>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</si>
  <si>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</si>
  <si>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</si>
  <si>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</si>
  <si>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</si>
  <si>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</si>
  <si>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</si>
  <si>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</si>
  <si>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</si>
  <si>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</si>
  <si>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</si>
  <si>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</si>
  <si>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</si>
  <si>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</si>
  <si>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</si>
  <si>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</si>
  <si>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</si>
  <si>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</si>
  <si>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</si>
  <si>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</si>
  <si>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</si>
  <si>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</si>
  <si>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</si>
  <si>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</si>
  <si>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</si>
  <si>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</si>
  <si>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</si>
  <si>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</si>
  <si>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</si>
  <si>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</si>
  <si>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</si>
  <si>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</si>
  <si>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</si>
  <si>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</si>
  <si>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</si>
  <si>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</si>
  <si>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</si>
  <si>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</si>
  <si>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</si>
  <si>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</si>
  <si>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</si>
  <si>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</si>
  <si>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</si>
  <si>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</si>
  <si>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</si>
  <si>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</si>
  <si>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</si>
  <si>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</si>
  <si>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</si>
  <si>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</si>
  <si>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</si>
  <si>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</si>
  <si>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</si>
  <si>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</si>
  <si>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</si>
  <si>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</si>
  <si>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</si>
  <si>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</si>
  <si>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</si>
  <si>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</si>
  <si>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</si>
  <si>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</si>
  <si>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</si>
  <si>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</si>
  <si>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</si>
  <si>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</si>
  <si>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</si>
  <si>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</si>
  <si>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</si>
  <si>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</si>
  <si>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</si>
  <si>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</si>
  <si>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</si>
  <si>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</si>
  <si>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</si>
  <si>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</si>
  <si>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</si>
  <si>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</si>
  <si>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</si>
  <si>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</si>
  <si>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</si>
  <si>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</si>
  <si>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</si>
  <si>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</si>
  <si>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</si>
  <si>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</si>
  <si>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</si>
  <si>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</si>
  <si>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</si>
  <si>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</si>
  <si>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</si>
  <si>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</si>
  <si>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</si>
  <si>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</si>
  <si>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</si>
  <si>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</si>
  <si>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</si>
  <si>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</si>
  <si>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</si>
  <si>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</si>
  <si>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</si>
  <si>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</si>
  <si>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</si>
  <si>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</si>
  <si>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</si>
  <si>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</si>
  <si>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</si>
  <si>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</si>
  <si>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</si>
  <si>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</si>
  <si>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</si>
  <si>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</si>
  <si>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</si>
  <si>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</si>
  <si>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</si>
  <si>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</si>
  <si>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</si>
  <si>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</si>
  <si>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</si>
  <si>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</si>
  <si>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</si>
  <si>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</si>
  <si>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</si>
  <si>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</si>
  <si>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</si>
  <si>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</si>
  <si>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</si>
  <si>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</si>
  <si>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</si>
  <si>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</si>
  <si>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</si>
  <si>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</si>
  <si>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</si>
  <si>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</si>
  <si>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</si>
  <si>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</si>
  <si>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</si>
  <si>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</si>
  <si>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</si>
  <si>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</si>
  <si>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</si>
  <si>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</si>
  <si>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</si>
  <si>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</si>
  <si>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</si>
  <si>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</si>
  <si>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</si>
  <si>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</si>
  <si>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</si>
  <si>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</si>
  <si>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</si>
  <si>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</si>
  <si>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</si>
  <si>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</si>
  <si>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</si>
  <si>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</si>
  <si>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</si>
  <si>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</si>
  <si>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</si>
  <si>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</si>
  <si>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</si>
  <si>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</si>
  <si>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</si>
  <si>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</si>
  <si>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</si>
  <si>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</si>
  <si>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</si>
  <si>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</si>
  <si>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</si>
  <si>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</si>
  <si>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</si>
  <si>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</si>
  <si>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</si>
  <si>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</si>
  <si>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</si>
  <si>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</si>
  <si>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</si>
  <si>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</si>
  <si>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</si>
  <si>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</si>
  <si>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</si>
  <si>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</si>
  <si>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</si>
  <si>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</si>
  <si>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</si>
  <si>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</si>
  <si>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</si>
  <si>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</si>
  <si>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</si>
  <si>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</si>
  <si>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</si>
  <si>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</si>
  <si>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</si>
  <si>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</si>
  <si>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</si>
  <si>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</si>
  <si>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</si>
  <si>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</si>
  <si>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</si>
  <si>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</si>
  <si>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</si>
  <si>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</si>
  <si>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</si>
  <si>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</si>
  <si>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</si>
  <si>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</si>
  <si>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</si>
  <si>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</si>
  <si>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</si>
  <si>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</si>
  <si>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</si>
  <si>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</si>
  <si>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</si>
  <si>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</si>
  <si>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</si>
  <si>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</si>
  <si>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</si>
  <si>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</si>
  <si>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</si>
  <si>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</si>
  <si>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</si>
  <si>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</si>
  <si>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</si>
  <si>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</si>
  <si>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</si>
  <si>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</si>
  <si>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</si>
  <si>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</si>
  <si>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</si>
  <si>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</si>
  <si>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</si>
  <si>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</si>
  <si>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</si>
  <si>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</si>
  <si>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</si>
  <si>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</si>
  <si>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</si>
  <si>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</si>
  <si>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</si>
  <si>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</si>
  <si>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</si>
  <si>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</si>
  <si>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</si>
  <si>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</si>
  <si>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</si>
  <si>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</si>
  <si>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</si>
  <si>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</si>
  <si>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</si>
  <si>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</si>
  <si>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</si>
  <si>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</si>
  <si>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</si>
  <si>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</si>
  <si>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</si>
  <si>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</si>
  <si>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</si>
  <si>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</si>
  <si>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</si>
  <si>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</si>
  <si>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</si>
  <si>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</si>
  <si>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</si>
  <si>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</si>
  <si>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</si>
  <si>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</si>
  <si>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</si>
  <si>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</si>
  <si>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</si>
  <si>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</si>
  <si>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</si>
  <si>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</si>
  <si>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</si>
  <si>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</si>
  <si>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</si>
  <si>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</si>
  <si>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</si>
  <si>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</si>
  <si>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</si>
  <si>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</si>
  <si>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</si>
  <si>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</si>
  <si>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</si>
  <si>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</si>
  <si>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</si>
  <si>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</si>
  <si>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</si>
  <si>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</si>
  <si>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</si>
  <si>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</si>
  <si>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</si>
  <si>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</si>
  <si>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</si>
  <si>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</si>
  <si>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</si>
  <si>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</si>
  <si>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</si>
  <si>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</si>
  <si>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</si>
  <si>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</si>
  <si>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</si>
  <si>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</si>
  <si>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</si>
  <si>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</si>
  <si>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</si>
  <si>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</si>
  <si>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</si>
  <si>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</si>
  <si>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</si>
  <si>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</si>
  <si>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</si>
  <si>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</si>
  <si>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</si>
  <si>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</si>
  <si>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</si>
  <si>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</si>
  <si>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</si>
  <si>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</si>
  <si>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</si>
  <si>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</si>
  <si>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</si>
  <si>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</si>
  <si>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</si>
  <si>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</si>
  <si>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</si>
  <si>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</si>
  <si>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</si>
  <si>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</si>
  <si>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</si>
  <si>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</si>
  <si>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</si>
  <si>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</si>
  <si>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</si>
  <si>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</si>
  <si>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</si>
  <si>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</si>
  <si>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</si>
  <si>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</si>
  <si>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</si>
  <si>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</si>
  <si>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</si>
  <si>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</si>
  <si>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</si>
  <si>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</si>
  <si>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</si>
  <si>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</si>
  <si>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</si>
  <si>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</si>
  <si>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</si>
  <si>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</si>
  <si>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</si>
  <si>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</si>
  <si>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</si>
  <si>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</si>
  <si>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</si>
  <si>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</si>
  <si>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</si>
  <si>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</si>
  <si>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</si>
  <si>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</si>
  <si>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</si>
  <si>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</si>
  <si>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</si>
  <si>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</si>
  <si>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</si>
  <si>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</si>
  <si>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</si>
  <si>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</si>
  <si>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</si>
  <si>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</si>
  <si>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</si>
  <si>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</si>
  <si>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</si>
  <si>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</si>
  <si>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</si>
  <si>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</si>
  <si>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</si>
  <si>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</si>
  <si>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</si>
  <si>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</si>
  <si>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</si>
  <si>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</si>
  <si>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</si>
  <si>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</si>
  <si>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</si>
  <si>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</si>
  <si>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</si>
  <si>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</si>
  <si>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</si>
  <si>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</si>
  <si>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</si>
  <si>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</si>
  <si>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</si>
  <si>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</si>
  <si>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</si>
  <si>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</si>
  <si>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</si>
  <si>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</si>
  <si>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</si>
  <si>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</si>
  <si>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</si>
  <si>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</si>
  <si>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</si>
  <si>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</si>
  <si>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</si>
  <si>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</si>
  <si>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</si>
  <si>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</si>
  <si>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</si>
  <si>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</si>
  <si>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</si>
  <si>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</si>
  <si>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</si>
  <si>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</si>
  <si>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</si>
  <si>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</si>
  <si>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</si>
  <si>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</si>
  <si>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</si>
  <si>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</si>
  <si>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</si>
  <si>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</si>
  <si>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</si>
  <si>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</si>
  <si>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</si>
  <si>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</si>
  <si>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</si>
  <si>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</si>
  <si>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</si>
  <si>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</si>
  <si>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</si>
  <si>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</si>
  <si>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</si>
  <si>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</si>
  <si>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</si>
  <si>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</si>
  <si>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</si>
  <si>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</si>
  <si>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</si>
  <si>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</si>
  <si>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</si>
  <si>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</si>
  <si>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</si>
  <si>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</si>
  <si>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</si>
  <si>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</si>
  <si>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</si>
  <si>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</si>
  <si>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</si>
  <si>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</si>
  <si>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</si>
  <si>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</si>
  <si>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</si>
  <si>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</si>
  <si>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</si>
  <si>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</si>
  <si>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</si>
  <si>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</si>
  <si>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</si>
  <si>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</si>
  <si>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</si>
  <si>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</si>
  <si>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</si>
  <si>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</si>
  <si>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</si>
  <si>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</si>
  <si>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</si>
  <si>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</si>
  <si>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</si>
  <si>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</si>
  <si>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</si>
  <si>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</si>
  <si>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</si>
  <si>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</si>
  <si>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</si>
  <si>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</si>
  <si>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</si>
  <si>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</si>
  <si>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</si>
  <si>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</si>
  <si>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</si>
  <si>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</si>
  <si>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</si>
  <si>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</si>
  <si>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</si>
  <si>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</si>
  <si>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</si>
  <si>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</si>
  <si>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</si>
  <si>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</si>
  <si>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</si>
  <si>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</si>
  <si>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</si>
  <si>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</si>
  <si>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</si>
  <si>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</si>
  <si>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</si>
  <si>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</si>
  <si>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</si>
  <si>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</si>
  <si>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</si>
  <si>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</si>
  <si>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</si>
  <si>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</si>
  <si>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</si>
  <si>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</si>
  <si>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</si>
  <si>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</si>
  <si>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</si>
  <si>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</si>
  <si>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</si>
  <si>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</si>
  <si>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</si>
  <si>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</si>
  <si>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</si>
  <si>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</si>
  <si>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</si>
  <si>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</si>
  <si>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</si>
  <si>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</si>
  <si>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</si>
  <si>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</si>
  <si>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</si>
  <si>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</si>
  <si>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</si>
  <si>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</si>
  <si>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</si>
  <si>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</si>
  <si>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</si>
  <si>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</si>
  <si>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</si>
  <si>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</si>
  <si>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</si>
  <si>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</si>
  <si>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</si>
  <si>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</si>
  <si>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</si>
  <si>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</si>
  <si>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</si>
  <si>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</si>
  <si>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</si>
  <si>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</si>
  <si>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</si>
  <si>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</si>
  <si>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</si>
  <si>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</si>
  <si>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</si>
  <si>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</si>
  <si>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</si>
  <si>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</si>
  <si>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</si>
  <si>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</si>
  <si>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</si>
  <si>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</si>
  <si>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</si>
  <si>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</si>
  <si>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</si>
  <si>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</si>
  <si>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</si>
  <si>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</si>
  <si>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</si>
  <si>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</si>
  <si>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</si>
  <si>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</si>
  <si>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</si>
  <si>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</si>
  <si>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</si>
  <si>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</si>
  <si>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</si>
  <si>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</si>
  <si>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</si>
  <si>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</si>
  <si>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</si>
  <si>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</si>
  <si>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</si>
  <si>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</si>
  <si>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</si>
  <si>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</si>
  <si>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</si>
  <si>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</si>
  <si>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</si>
  <si>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</si>
  <si>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</si>
  <si>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</si>
  <si>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</si>
  <si>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</si>
  <si>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</si>
  <si>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</si>
  <si>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</si>
  <si>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</si>
  <si>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</si>
  <si>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</si>
  <si>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</si>
  <si>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</si>
  <si>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</si>
  <si>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</si>
  <si>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</si>
  <si>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</si>
  <si>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</si>
  <si>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</si>
  <si>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</si>
  <si>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</si>
  <si>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</si>
  <si>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</si>
  <si>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</si>
  <si>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</si>
  <si>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</si>
  <si>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</si>
  <si>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</si>
  <si>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</si>
  <si>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</si>
  <si>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</si>
  <si>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</si>
  <si>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</si>
  <si>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</si>
  <si>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</si>
  <si>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</si>
  <si>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</si>
  <si>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</si>
  <si>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</si>
  <si>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</si>
  <si>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</si>
  <si>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</si>
  <si>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</si>
  <si>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</si>
  <si>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</si>
  <si>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</si>
  <si>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</si>
  <si>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</si>
  <si>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</si>
  <si>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</si>
  <si>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</si>
  <si>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</si>
  <si>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</si>
  <si>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</si>
  <si>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</si>
  <si>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</si>
  <si>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</si>
  <si>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</si>
  <si>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</si>
  <si>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</si>
  <si>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</si>
  <si>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</si>
  <si>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</si>
  <si>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</si>
  <si>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</si>
  <si>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</si>
  <si>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</si>
  <si>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</si>
  <si>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</si>
  <si>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</si>
  <si>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</si>
  <si>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</si>
  <si>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</si>
  <si>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</si>
  <si>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</si>
  <si>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</si>
  <si>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</si>
  <si>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</si>
  <si>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</si>
  <si>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</si>
  <si>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</si>
  <si>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</si>
  <si>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</si>
  <si>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</si>
  <si>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</si>
  <si>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</si>
  <si>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</si>
  <si>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</si>
  <si>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</si>
  <si>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</si>
  <si>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</si>
  <si>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</si>
  <si>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</si>
  <si>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</si>
  <si>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</si>
  <si>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</si>
  <si>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</si>
  <si>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</si>
  <si>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</si>
  <si>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</si>
  <si>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</si>
  <si>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</si>
  <si>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</si>
  <si>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</si>
  <si>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</si>
  <si>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</si>
  <si>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</si>
  <si>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</si>
  <si>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</si>
  <si>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</si>
  <si>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</si>
  <si>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</si>
  <si>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</si>
  <si>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</si>
  <si>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</si>
  <si>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</si>
  <si>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</si>
  <si>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</si>
  <si>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</si>
  <si>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</si>
  <si>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</si>
  <si>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</si>
  <si>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</si>
  <si>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</si>
  <si>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</si>
  <si>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</si>
  <si>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</si>
  <si>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</si>
  <si>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</si>
  <si>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</si>
  <si>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</si>
  <si>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</si>
  <si>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</si>
  <si>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</si>
  <si>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</si>
  <si>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</si>
  <si>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</si>
  <si>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</si>
  <si>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</si>
  <si>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</si>
  <si>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</si>
  <si>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</si>
  <si>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</si>
  <si>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</si>
  <si>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</si>
  <si>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</si>
  <si>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</si>
  <si>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</si>
  <si>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</si>
  <si>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</si>
  <si>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</si>
  <si>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</si>
  <si>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</si>
  <si>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</si>
  <si>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</si>
  <si>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</si>
  <si>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</si>
  <si>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</si>
  <si>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</si>
  <si>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</si>
  <si>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</si>
  <si>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</si>
  <si>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</si>
  <si>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</si>
  <si>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</si>
  <si>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</si>
  <si>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</si>
  <si>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</si>
  <si>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</si>
  <si>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</si>
  <si>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</si>
  <si>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</si>
  <si>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</si>
  <si>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</si>
  <si>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</si>
  <si>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</si>
  <si>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</si>
  <si>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</si>
  <si>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</si>
  <si>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</si>
  <si>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</si>
  <si>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</si>
  <si>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</si>
  <si>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</si>
  <si>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</si>
  <si>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</si>
  <si>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</si>
  <si>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</si>
  <si>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</si>
  <si>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</si>
  <si>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</si>
  <si>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</si>
  <si>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</si>
  <si>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</si>
  <si>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</si>
  <si>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</si>
  <si>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</si>
  <si>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</si>
  <si>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</si>
  <si>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</si>
  <si>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</si>
  <si>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</si>
  <si>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</si>
  <si>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</si>
  <si>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</si>
  <si>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</si>
  <si>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</si>
  <si>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</si>
  <si>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</si>
  <si>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</si>
  <si>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</si>
  <si>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</si>
  <si>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</si>
  <si>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</si>
  <si>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</si>
  <si>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</si>
  <si>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</si>
  <si>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</si>
  <si>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</si>
  <si>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</si>
  <si>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</si>
  <si>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</si>
  <si>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</si>
  <si>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</si>
  <si>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</si>
  <si>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</si>
  <si>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</si>
  <si>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</si>
  <si>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</si>
  <si>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</si>
  <si>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</si>
  <si>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</si>
  <si>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</si>
  <si>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</si>
  <si>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</si>
  <si>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</si>
  <si>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</si>
  <si>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</si>
  <si>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</si>
  <si>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</si>
  <si>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</si>
  <si>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</si>
  <si>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</si>
  <si>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</si>
  <si>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</si>
  <si>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</si>
  <si>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</si>
  <si>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</si>
  <si>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</si>
  <si>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</si>
  <si>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</si>
  <si>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</si>
  <si>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</si>
  <si>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</si>
  <si>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</si>
  <si>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</si>
  <si>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</si>
  <si>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</si>
  <si>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</si>
  <si>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</si>
  <si>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</si>
  <si>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</si>
  <si>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</si>
  <si>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</si>
  <si>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</si>
  <si>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</si>
  <si>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</si>
  <si>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</si>
  <si>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</si>
  <si>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</si>
  <si>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</si>
  <si>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</si>
  <si>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</si>
  <si>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</si>
  <si>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</si>
  <si>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</si>
  <si>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</si>
  <si>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</si>
  <si>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</si>
  <si>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</si>
  <si>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</si>
  <si>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</si>
  <si>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</si>
  <si>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</si>
  <si>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</si>
  <si>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</si>
  <si>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</si>
  <si>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</si>
  <si>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</si>
  <si>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</si>
  <si>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</si>
  <si>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</si>
  <si>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</si>
  <si>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</si>
  <si>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</si>
  <si>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</si>
  <si>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</si>
  <si>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</si>
  <si>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</si>
  <si>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</si>
  <si>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</si>
  <si>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</si>
  <si>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</si>
  <si>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</si>
  <si>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</si>
  <si>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</si>
  <si>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</si>
  <si>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</si>
  <si>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</si>
  <si>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</si>
  <si>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</si>
  <si>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</si>
  <si>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</si>
  <si>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</si>
  <si>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</si>
  <si>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</si>
  <si>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</si>
  <si>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</si>
  <si>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</si>
  <si>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</si>
  <si>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</si>
  <si>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</si>
  <si>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</si>
  <si>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</si>
  <si>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</si>
  <si>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</si>
  <si>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</si>
  <si>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</si>
  <si>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</si>
  <si>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</si>
  <si>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</si>
  <si>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</si>
  <si>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</si>
  <si>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</si>
  <si>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</si>
  <si>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</si>
  <si>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</si>
  <si>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</si>
  <si>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</si>
  <si>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</si>
  <si>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</si>
  <si>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</si>
  <si>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</si>
  <si>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</si>
  <si>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</si>
  <si>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</si>
  <si>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</si>
  <si>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</si>
  <si>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</si>
  <si>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</si>
  <si>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</si>
  <si>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</si>
  <si>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</si>
  <si>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</si>
  <si>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</si>
  <si>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</si>
  <si>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</si>
  <si>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</si>
  <si>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</si>
  <si>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</si>
  <si>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</si>
  <si>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</si>
  <si>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</si>
  <si>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</si>
  <si>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</si>
  <si>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</si>
  <si>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</si>
  <si>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</si>
  <si>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</si>
  <si>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</si>
  <si>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</si>
  <si>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</si>
  <si>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</si>
  <si>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</si>
  <si>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</si>
  <si>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</si>
  <si>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</si>
  <si>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</si>
  <si>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</si>
  <si>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</si>
  <si>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</si>
  <si>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</si>
  <si>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</si>
  <si>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</si>
  <si>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</si>
  <si>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</si>
  <si>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</si>
  <si>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</si>
  <si>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</si>
  <si>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</si>
  <si>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</si>
  <si>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</si>
  <si>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</si>
  <si>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</si>
  <si>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</si>
  <si>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</si>
  <si>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</si>
  <si>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</si>
  <si>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</si>
  <si>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</si>
  <si>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</si>
  <si>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</si>
  <si>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</si>
  <si>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</si>
  <si>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</si>
  <si>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</si>
  <si>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</si>
  <si>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</si>
  <si>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</si>
  <si>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</si>
  <si>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</si>
  <si>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</si>
  <si>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</si>
  <si>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</si>
  <si>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</si>
  <si>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</si>
  <si>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</si>
  <si>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</si>
  <si>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</si>
  <si>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</si>
  <si>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</si>
  <si>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</si>
  <si>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</si>
  <si>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</si>
  <si>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</si>
  <si>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</si>
  <si>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</si>
  <si>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</si>
  <si>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</si>
  <si>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</si>
  <si>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</si>
  <si>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</si>
  <si>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</si>
  <si>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</si>
  <si>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</si>
  <si>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</si>
  <si>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</si>
  <si>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</si>
  <si>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</si>
  <si>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</si>
  <si>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</si>
  <si>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</si>
  <si>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</si>
  <si>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</si>
  <si>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</si>
  <si>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</si>
  <si>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</si>
  <si>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</si>
  <si>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</si>
  <si>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</si>
  <si>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</si>
  <si>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</si>
  <si>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</si>
  <si>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</si>
  <si>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</si>
  <si>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</si>
  <si>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</si>
  <si>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</si>
  <si>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</si>
  <si>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</si>
  <si>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</si>
  <si>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</si>
  <si>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</si>
  <si>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</si>
  <si>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</si>
  <si>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</si>
  <si>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</si>
  <si>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</si>
  <si>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</si>
  <si>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</si>
  <si>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</si>
  <si>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</si>
  <si>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</si>
  <si>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</si>
  <si>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</si>
  <si>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</si>
  <si>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</si>
  <si>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</si>
  <si>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</si>
  <si>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</si>
  <si>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</si>
  <si>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</si>
  <si>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</si>
  <si>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</si>
  <si>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</si>
  <si>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</si>
  <si>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</si>
  <si>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</si>
  <si>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</si>
  <si>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</si>
  <si>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</si>
  <si>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</si>
  <si>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</si>
  <si>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</si>
  <si>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</si>
  <si>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</si>
  <si>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</si>
  <si>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</si>
  <si>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</si>
  <si>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</si>
  <si>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</si>
  <si>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</si>
  <si>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</si>
  <si>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</si>
  <si>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</si>
  <si>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</si>
  <si>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</si>
  <si>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</si>
  <si>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</si>
  <si>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</si>
  <si>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</si>
  <si>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</si>
  <si>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</si>
  <si>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</si>
  <si>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</si>
  <si>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</si>
  <si>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</si>
  <si>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</si>
  <si>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</si>
  <si>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</si>
  <si>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</si>
  <si>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</si>
  <si>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</si>
  <si>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</si>
  <si>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</si>
  <si>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</si>
  <si>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</si>
  <si>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</si>
  <si>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</si>
  <si>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</si>
  <si>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</si>
  <si>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</si>
  <si>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</si>
  <si>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</si>
  <si>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</si>
  <si>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</si>
  <si>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</si>
  <si>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</si>
  <si>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</si>
  <si>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</si>
  <si>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</si>
  <si>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</si>
  <si>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</si>
  <si>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</si>
  <si>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</si>
  <si>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</si>
  <si>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</si>
  <si>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</si>
  <si>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</si>
  <si>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</si>
  <si>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</si>
  <si>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</si>
  <si>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</si>
  <si>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</si>
  <si>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</si>
  <si>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</si>
  <si>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</si>
  <si>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</si>
  <si>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</si>
  <si>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</si>
  <si>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</si>
  <si>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</si>
  <si>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</si>
  <si>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</si>
  <si>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</si>
  <si>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</si>
  <si>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</si>
  <si>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</si>
  <si>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</si>
  <si>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</si>
  <si>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</si>
  <si>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</si>
  <si>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</si>
  <si>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</si>
  <si>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</si>
  <si>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</si>
  <si>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</si>
  <si>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</si>
  <si>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</si>
  <si>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</si>
  <si>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</si>
  <si>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</si>
  <si>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</si>
  <si>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</si>
  <si>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</si>
  <si>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</si>
  <si>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</si>
  <si>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</si>
  <si>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</si>
  <si>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</si>
  <si>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</si>
  <si>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</si>
  <si>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</si>
  <si>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</si>
  <si>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</si>
  <si>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</si>
  <si>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</si>
  <si>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</si>
  <si>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</si>
  <si>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</si>
  <si>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</si>
  <si>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</si>
  <si>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</si>
  <si>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</si>
  <si>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</si>
  <si>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</si>
  <si>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</si>
  <si>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</si>
  <si>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</si>
  <si>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</si>
  <si>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</si>
  <si>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</si>
  <si>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</si>
  <si>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</si>
  <si>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</si>
  <si>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</si>
  <si>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</si>
  <si>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</si>
  <si>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</si>
  <si>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</si>
  <si>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</si>
  <si>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</si>
  <si>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</si>
  <si>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</si>
  <si>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</si>
  <si>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</si>
  <si>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</si>
  <si>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</si>
  <si>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</si>
  <si>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</si>
  <si>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</si>
  <si>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</si>
  <si>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</si>
  <si>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</si>
  <si>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</si>
  <si>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</si>
  <si>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</si>
  <si>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</si>
  <si>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</si>
  <si>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</si>
  <si>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</si>
  <si>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</si>
  <si>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</si>
  <si>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</si>
  <si>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</si>
  <si>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</si>
  <si>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</si>
  <si>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</si>
  <si>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</si>
  <si>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</si>
  <si>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</si>
  <si>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</si>
  <si>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</si>
  <si>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</si>
  <si>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</si>
  <si>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</si>
  <si>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</si>
  <si>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</si>
  <si>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</si>
  <si>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</si>
  <si>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</si>
  <si>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</si>
  <si>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</si>
  <si>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</si>
  <si>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</si>
  <si>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</si>
  <si>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</si>
  <si>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</si>
  <si>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</si>
  <si>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</si>
  <si>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</si>
  <si>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</si>
  <si>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</si>
  <si>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</si>
  <si>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</si>
  <si>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</si>
  <si>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</si>
  <si>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</si>
  <si>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</si>
  <si>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</si>
  <si>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</si>
  <si>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</si>
  <si>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</si>
  <si>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</si>
  <si>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</si>
  <si>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</si>
  <si>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</si>
  <si>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</si>
  <si>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</si>
  <si>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</si>
  <si>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</si>
  <si>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</si>
  <si>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</si>
  <si>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</si>
  <si>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</si>
  <si>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</si>
  <si>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</si>
  <si>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</si>
  <si>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</si>
  <si>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</si>
  <si>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</si>
  <si>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</si>
  <si>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</si>
  <si>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</si>
  <si>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</si>
  <si>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</si>
  <si>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</si>
  <si>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</si>
  <si>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</si>
  <si>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</si>
  <si>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</si>
  <si>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</si>
  <si>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</si>
  <si>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</si>
  <si>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</si>
  <si>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</si>
  <si>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</si>
  <si>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</si>
  <si>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</si>
  <si>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</si>
  <si>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</si>
  <si>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</si>
  <si>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</si>
  <si>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</si>
  <si>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</si>
  <si>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</si>
  <si>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</si>
  <si>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</si>
  <si>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</si>
  <si>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</si>
  <si>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</si>
  <si>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</si>
  <si>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</si>
  <si>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</si>
  <si>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</si>
  <si>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</si>
  <si>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</si>
  <si>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</si>
  <si>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</si>
  <si>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</si>
  <si>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</si>
  <si>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</si>
  <si>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</si>
  <si>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</si>
  <si>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</si>
  <si>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</si>
  <si>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</si>
  <si>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</si>
  <si>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</si>
  <si>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</si>
  <si>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</si>
  <si>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</si>
  <si>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</si>
  <si>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</si>
  <si>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</si>
  <si>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</si>
  <si>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</si>
  <si>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</si>
  <si>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</si>
  <si>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</si>
  <si>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</si>
  <si>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</si>
  <si>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</si>
  <si>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</si>
  <si>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</si>
  <si>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</si>
  <si>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</si>
  <si>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</si>
  <si>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</si>
  <si>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</si>
  <si>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</si>
  <si>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</si>
  <si>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</si>
  <si>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</si>
  <si>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</si>
  <si>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</si>
  <si>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</si>
  <si>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</si>
  <si>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</si>
  <si>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</si>
  <si>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</si>
  <si>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</si>
  <si>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</si>
  <si>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</si>
  <si>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</si>
  <si>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</si>
  <si>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</si>
  <si>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</si>
  <si>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</si>
  <si>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</si>
  <si>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</si>
  <si>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</si>
  <si>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</si>
  <si>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</si>
  <si>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</si>
  <si>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</si>
  <si>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</si>
  <si>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</si>
  <si>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</si>
  <si>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</si>
  <si>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</si>
  <si>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</si>
  <si>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</si>
  <si>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</si>
  <si>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</si>
  <si>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</si>
  <si>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</si>
  <si>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</si>
  <si>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</si>
  <si>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</si>
  <si>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</si>
  <si>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</si>
  <si>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</si>
  <si>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</si>
  <si>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</si>
  <si>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</si>
  <si>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</si>
  <si>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</si>
  <si>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</si>
  <si>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</si>
  <si>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</si>
  <si>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</si>
  <si>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</si>
  <si>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</si>
  <si>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</si>
  <si>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</si>
  <si>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</si>
  <si>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</si>
  <si>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</si>
  <si>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</si>
  <si>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</si>
  <si>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</si>
  <si>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</si>
  <si>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</si>
  <si>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</si>
  <si>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</si>
  <si>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</si>
  <si>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</si>
  <si>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</si>
  <si>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</si>
  <si>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</si>
  <si>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</si>
  <si>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</si>
  <si>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</si>
  <si>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</si>
  <si>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</si>
  <si>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</si>
  <si>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</si>
  <si>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</si>
  <si>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</si>
  <si>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</si>
  <si>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</si>
  <si>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</si>
  <si>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</si>
  <si>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</si>
  <si>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</si>
  <si>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</si>
  <si>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</si>
  <si>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</si>
  <si>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</si>
  <si>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</si>
  <si>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</si>
  <si>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</si>
  <si>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</si>
  <si>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</si>
  <si>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</si>
  <si>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</si>
  <si>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</si>
  <si>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</si>
  <si>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</si>
  <si>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</si>
  <si>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</si>
  <si>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</si>
  <si>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</si>
  <si>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</si>
  <si>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</si>
  <si>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</si>
  <si>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</si>
  <si>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</si>
  <si>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</si>
  <si>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</si>
  <si>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</si>
  <si>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</si>
  <si>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</si>
  <si>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</si>
  <si>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</si>
  <si>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</si>
  <si>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</si>
  <si>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</si>
  <si>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</si>
  <si>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</si>
  <si>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</si>
  <si>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</si>
  <si>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</si>
  <si>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</si>
  <si>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</si>
  <si>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</si>
  <si>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</si>
  <si>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</si>
  <si>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</si>
  <si>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</si>
  <si>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</si>
  <si>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</si>
  <si>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</si>
  <si>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</si>
  <si>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</si>
  <si>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</si>
  <si>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</si>
  <si>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</si>
  <si>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</si>
  <si>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</si>
  <si>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</si>
  <si>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</si>
  <si>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</si>
  <si>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</si>
  <si>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</si>
  <si>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</si>
  <si>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</si>
  <si>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</si>
  <si>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</si>
  <si>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</si>
  <si>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</si>
  <si>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</si>
  <si>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</si>
  <si>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</si>
  <si>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</si>
  <si>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</si>
  <si>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</si>
  <si>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</si>
  <si>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</si>
  <si>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</si>
  <si>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</si>
  <si>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</si>
  <si>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</si>
  <si>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</si>
  <si>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</si>
  <si>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</si>
  <si>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</si>
  <si>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</si>
  <si>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</si>
  <si>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</si>
  <si>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</si>
  <si>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</si>
  <si>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</si>
  <si>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</si>
  <si>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</si>
  <si>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</si>
  <si>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</si>
  <si>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</si>
  <si>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</si>
  <si>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</si>
  <si>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</si>
  <si>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</si>
  <si>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</si>
  <si>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</si>
  <si>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</si>
  <si>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</si>
  <si>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</si>
  <si>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</si>
  <si>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</si>
  <si>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</si>
  <si>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</si>
  <si>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</si>
  <si>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</si>
  <si>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</si>
  <si>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</si>
  <si>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</si>
  <si>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</si>
  <si>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</si>
  <si>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</si>
  <si>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</si>
  <si>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</si>
  <si>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</si>
  <si>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</si>
  <si>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</si>
  <si>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</si>
  <si>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</si>
  <si>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</si>
  <si>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</si>
  <si>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</si>
  <si>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</si>
  <si>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</si>
  <si>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</si>
  <si>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</si>
  <si>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</si>
  <si>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</si>
  <si>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</si>
  <si>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</si>
  <si>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</si>
  <si>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</si>
  <si>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</si>
  <si>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</si>
  <si>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</si>
  <si>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</si>
  <si>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</si>
  <si>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</si>
  <si>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</si>
  <si>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</si>
  <si>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</si>
  <si>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</si>
  <si>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</si>
  <si>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</si>
  <si>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</si>
  <si>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</si>
  <si>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</si>
  <si>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</si>
  <si>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</si>
  <si>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</si>
  <si>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</si>
  <si>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</si>
  <si>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</si>
  <si>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</si>
  <si>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</si>
  <si>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</si>
  <si>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</si>
  <si>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</si>
  <si>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</si>
  <si>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</si>
  <si>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</si>
  <si>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</si>
  <si>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</si>
  <si>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</si>
  <si>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</si>
  <si>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</si>
  <si>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</si>
  <si>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</si>
  <si>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</si>
  <si>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</si>
  <si>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</si>
  <si>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</si>
  <si>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</si>
  <si>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</si>
  <si>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</si>
  <si>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</si>
  <si>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</si>
  <si>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</si>
  <si>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</si>
  <si>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</si>
  <si>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</si>
  <si>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</si>
  <si>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</si>
  <si>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</si>
  <si>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</si>
  <si>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</si>
  <si>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</si>
  <si>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</si>
  <si>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</si>
  <si>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</si>
  <si>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</si>
  <si>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</si>
  <si>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</si>
  <si>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</si>
  <si>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</si>
  <si>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</si>
  <si>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</si>
  <si>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</si>
  <si>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</si>
  <si>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</si>
  <si>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</si>
  <si>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</si>
  <si>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</si>
  <si>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</si>
  <si>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</si>
  <si>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</si>
  <si>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</si>
  <si>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</si>
  <si>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</si>
  <si>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</si>
  <si>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</si>
  <si>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</si>
  <si>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</si>
  <si>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</si>
  <si>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</si>
  <si>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</si>
  <si>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</si>
  <si>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</si>
  <si>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</si>
  <si>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</si>
  <si>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</si>
  <si>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</si>
  <si>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</si>
  <si>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</si>
  <si>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</si>
  <si>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</si>
  <si>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</si>
  <si>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</si>
  <si>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</si>
  <si>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</si>
  <si>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</si>
  <si>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</si>
  <si>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</si>
  <si>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</si>
  <si>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</si>
  <si>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</si>
  <si>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</si>
  <si>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</si>
  <si>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</si>
  <si>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</si>
  <si>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</si>
  <si>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</si>
  <si>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</si>
  <si>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</si>
  <si>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</si>
  <si>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</si>
  <si>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</si>
  <si>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</si>
  <si>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</si>
  <si>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</si>
  <si>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</si>
  <si>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</si>
  <si>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</si>
  <si>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</si>
  <si>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</si>
  <si>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</si>
  <si>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</si>
  <si>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</si>
  <si>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</si>
  <si>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</si>
  <si>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</si>
  <si>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</si>
  <si>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</si>
  <si>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</si>
  <si>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</si>
  <si>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</si>
  <si>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</si>
  <si>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</si>
  <si>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</si>
  <si>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</si>
  <si>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</si>
  <si>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</si>
  <si>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</si>
  <si>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</si>
  <si>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</si>
  <si>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</si>
  <si>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</si>
  <si>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</si>
  <si>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</si>
  <si>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</si>
  <si>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</si>
  <si>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</si>
  <si>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</si>
  <si>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</si>
  <si>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</si>
  <si>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</si>
  <si>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</si>
  <si>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</si>
  <si>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</si>
  <si>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</si>
  <si>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</si>
  <si>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</si>
  <si>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</si>
  <si>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</si>
  <si>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</si>
  <si>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</si>
  <si>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</si>
  <si>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</si>
  <si>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</si>
  <si>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</si>
  <si>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</si>
  <si>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</si>
  <si>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</si>
  <si>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</si>
  <si>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</si>
  <si>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</si>
  <si>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</si>
  <si>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</si>
  <si>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</si>
  <si>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</si>
  <si>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</si>
  <si>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</si>
  <si>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</si>
  <si>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</si>
  <si>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</si>
  <si>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</si>
  <si>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</si>
  <si>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</si>
  <si>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</si>
  <si>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</si>
  <si>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</si>
  <si>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</si>
  <si>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</si>
  <si>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</si>
  <si>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</si>
  <si>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</si>
  <si>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</si>
  <si>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</si>
  <si>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</si>
  <si>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</si>
  <si>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</si>
  <si>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</si>
  <si>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</si>
  <si>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</si>
  <si>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</si>
  <si>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</si>
  <si>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</si>
  <si>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</si>
  <si>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</si>
  <si>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</si>
  <si>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</si>
  <si>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</si>
  <si>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</si>
  <si>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</si>
  <si>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</si>
  <si>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</si>
  <si>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</si>
  <si>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</si>
  <si>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</si>
  <si>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</si>
  <si>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</si>
  <si>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</si>
  <si>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</si>
  <si>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</si>
  <si>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</si>
  <si>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</si>
  <si>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</si>
  <si>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</si>
  <si>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</si>
  <si>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</si>
  <si>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</si>
  <si>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</si>
  <si>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</si>
  <si>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</si>
  <si>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</si>
  <si>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</si>
  <si>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</si>
  <si>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</si>
  <si>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</si>
  <si>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</si>
  <si>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</si>
  <si>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</si>
  <si>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</si>
  <si>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</si>
  <si>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</si>
  <si>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</si>
  <si>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</si>
  <si>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</si>
  <si>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</si>
  <si>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</si>
  <si>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</si>
  <si>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</si>
  <si>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</si>
  <si>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</si>
  <si>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</si>
  <si>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</si>
  <si>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</si>
  <si>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</si>
  <si>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</si>
  <si>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</si>
  <si>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</si>
  <si>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</si>
  <si>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</si>
  <si>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</si>
  <si>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</si>
  <si>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</si>
  <si>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</si>
  <si>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</si>
  <si>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</si>
  <si>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</si>
  <si>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</si>
  <si>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</si>
  <si>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</si>
  <si>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</si>
  <si>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</si>
  <si>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</si>
  <si>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</si>
  <si>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</si>
  <si>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</si>
  <si>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</si>
  <si>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</si>
  <si>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</si>
  <si>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</si>
  <si>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</si>
  <si>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</si>
  <si>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</si>
  <si>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</si>
  <si>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</si>
  <si>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</si>
  <si>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</si>
  <si>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</si>
  <si>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</si>
  <si>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</si>
  <si>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</si>
  <si>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</si>
  <si>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</si>
  <si>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</si>
  <si>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</si>
  <si>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</si>
  <si>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</si>
  <si>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</si>
  <si>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</si>
  <si>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</si>
  <si>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</si>
  <si>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</si>
  <si>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</si>
  <si>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</si>
  <si>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</si>
  <si>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</si>
  <si>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</si>
  <si>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</si>
  <si>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</si>
  <si>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</si>
  <si>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</si>
  <si>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</si>
  <si>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</si>
  <si>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</si>
  <si>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</si>
  <si>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</si>
  <si>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</si>
  <si>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</si>
  <si>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</si>
  <si>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</si>
  <si>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</si>
  <si>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</si>
  <si>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</si>
  <si>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</si>
  <si>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</si>
  <si>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</si>
  <si>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</si>
  <si>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</si>
  <si>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</si>
  <si>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</si>
  <si>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</si>
  <si>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</si>
  <si>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</si>
  <si>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</si>
  <si>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</si>
  <si>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</si>
  <si>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</si>
  <si>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</si>
  <si>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</si>
  <si>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</si>
  <si>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</si>
  <si>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</si>
  <si>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</si>
  <si>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</si>
  <si>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</si>
  <si>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</si>
  <si>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</si>
  <si>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</si>
  <si>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</si>
  <si>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</si>
  <si>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</si>
  <si>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</si>
  <si>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</si>
  <si>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</si>
  <si>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</si>
  <si>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</si>
  <si>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</si>
  <si>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</si>
  <si>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</si>
  <si>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</si>
  <si>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</si>
  <si>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</si>
  <si>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</si>
  <si>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</si>
  <si>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</si>
  <si>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</si>
  <si>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</si>
  <si>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</si>
  <si>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</si>
  <si>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</si>
  <si>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</si>
  <si>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</si>
  <si>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</si>
  <si>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</si>
  <si>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</si>
  <si>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</si>
  <si>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</si>
  <si>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</si>
  <si>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</si>
  <si>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</si>
  <si>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</si>
  <si>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</si>
  <si>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</si>
  <si>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</si>
  <si>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</si>
  <si>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</si>
  <si>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</si>
  <si>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</si>
  <si>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</si>
  <si>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</si>
  <si>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</si>
  <si>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</si>
  <si>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</si>
  <si>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</si>
  <si>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</si>
  <si>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</si>
  <si>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</si>
  <si>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</si>
  <si>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</si>
  <si>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</si>
  <si>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</si>
  <si>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</si>
  <si>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</si>
  <si>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</si>
  <si>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</si>
  <si>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</si>
  <si>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</si>
  <si>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</si>
  <si>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</si>
  <si>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</si>
  <si>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</si>
  <si>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</si>
  <si>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</si>
  <si>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</si>
  <si>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</si>
  <si>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</si>
  <si>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</si>
  <si>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</si>
  <si>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</si>
  <si>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</si>
  <si>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</si>
  <si>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</si>
  <si>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</si>
  <si>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</si>
  <si>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</si>
  <si>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</si>
  <si>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</si>
  <si>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</si>
  <si>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</si>
  <si>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</si>
  <si>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</si>
  <si>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</si>
  <si>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</si>
  <si>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</si>
  <si>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</si>
  <si>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</si>
  <si>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</si>
  <si>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</si>
  <si>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</si>
  <si>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</si>
  <si>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</si>
  <si>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</si>
  <si>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</si>
  <si>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</si>
  <si>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</si>
  <si>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</si>
  <si>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</si>
  <si>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</si>
  <si>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</si>
  <si>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</si>
  <si>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</si>
  <si>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</si>
  <si>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</si>
  <si>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</si>
  <si>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</si>
  <si>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</si>
  <si>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</si>
  <si>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</si>
  <si>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</si>
  <si>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</si>
  <si>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</si>
  <si>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</si>
  <si>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</si>
  <si>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</si>
  <si>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</si>
  <si>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</si>
  <si>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</si>
  <si>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</si>
  <si>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</si>
  <si>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</si>
  <si>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</si>
  <si>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</si>
  <si>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</si>
  <si>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</si>
  <si>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</si>
  <si>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</si>
  <si>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</si>
  <si>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</si>
  <si>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</si>
  <si>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</si>
  <si>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</si>
  <si>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</si>
  <si>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</si>
  <si>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</si>
  <si>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</si>
  <si>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</si>
  <si>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</si>
  <si>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</si>
  <si>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</si>
  <si>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</si>
  <si>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</si>
  <si>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</si>
  <si>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</si>
  <si>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</si>
  <si>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</si>
  <si>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</si>
  <si>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</si>
  <si>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</si>
  <si>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</si>
  <si>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</si>
  <si>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</si>
  <si>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</si>
  <si>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</si>
  <si>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</si>
  <si>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</si>
  <si>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</si>
  <si>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</si>
  <si>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</si>
  <si>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</si>
  <si>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</si>
  <si>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</si>
  <si>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</si>
  <si>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</si>
  <si>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</si>
  <si>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</si>
  <si>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</si>
  <si>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</si>
  <si>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</si>
  <si>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</si>
  <si>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</si>
  <si>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</si>
  <si>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</si>
  <si>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</si>
  <si>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</si>
  <si>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</si>
  <si>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</si>
  <si>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</si>
  <si>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</si>
  <si>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</si>
  <si>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</si>
  <si>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</si>
  <si>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</si>
  <si>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</si>
  <si>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</si>
  <si>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</si>
  <si>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</si>
  <si>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</si>
  <si>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</si>
  <si>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</si>
  <si>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</si>
  <si>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</si>
  <si>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</si>
  <si>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</si>
  <si>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</si>
  <si>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</si>
  <si>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</si>
  <si>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</si>
  <si>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</si>
  <si>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</si>
  <si>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</si>
  <si>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</si>
  <si>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</si>
  <si>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</si>
  <si>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</si>
  <si>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</si>
  <si>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</si>
  <si>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</si>
  <si>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</si>
  <si>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</si>
  <si>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</si>
  <si>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</si>
  <si>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</si>
  <si>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</si>
  <si>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</si>
  <si>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</si>
  <si>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</si>
  <si>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</si>
  <si>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</si>
  <si>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</si>
  <si>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</si>
  <si>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</si>
  <si>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</si>
  <si>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</si>
  <si>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</si>
  <si>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</si>
  <si>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</si>
  <si>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</si>
  <si>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</si>
  <si>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</si>
  <si>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</si>
  <si>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</si>
  <si>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</si>
  <si>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</si>
  <si>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</si>
  <si>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</si>
  <si>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</si>
  <si>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</si>
  <si>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</si>
  <si>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</si>
  <si>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</si>
  <si>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</si>
  <si>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</si>
  <si>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</si>
  <si>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</si>
  <si>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</si>
  <si>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</si>
  <si>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</si>
  <si>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</si>
  <si>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</si>
  <si>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</si>
  <si>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</si>
  <si>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</si>
  <si>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</si>
  <si>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</si>
  <si>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</si>
  <si>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</si>
  <si>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</si>
  <si>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</si>
  <si>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</si>
  <si>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</si>
  <si>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</si>
  <si>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</si>
  <si>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</si>
  <si>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</si>
  <si>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</si>
  <si>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</si>
  <si>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</si>
  <si>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</si>
  <si>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</si>
  <si>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</si>
  <si>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</si>
  <si>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</si>
  <si>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</si>
  <si>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</si>
  <si>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</si>
  <si>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</si>
  <si>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</si>
  <si>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</si>
  <si>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</si>
  <si>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</si>
  <si>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</si>
  <si>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</si>
  <si>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</si>
  <si>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</si>
  <si>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</si>
  <si>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</si>
  <si>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</si>
  <si>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</si>
  <si>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</si>
  <si>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</si>
  <si>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</si>
  <si>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</si>
  <si>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</si>
  <si>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</si>
  <si>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</si>
  <si>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</si>
  <si>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</si>
  <si>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</si>
  <si>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</si>
  <si>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</si>
  <si>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</si>
  <si>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</si>
  <si>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</si>
  <si>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</si>
  <si>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</si>
  <si>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</si>
  <si>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</si>
  <si>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</si>
  <si>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</si>
  <si>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</si>
  <si>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</si>
  <si>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</si>
  <si>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</si>
  <si>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</si>
  <si>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</si>
  <si>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</si>
  <si>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</si>
  <si>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</si>
  <si>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</si>
  <si>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</si>
  <si>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</si>
  <si>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</si>
  <si>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</si>
  <si>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</si>
  <si>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</si>
  <si>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</si>
  <si>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</si>
  <si>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</si>
  <si>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</si>
  <si>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</si>
  <si>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</si>
  <si>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</si>
  <si>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</si>
  <si>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</si>
  <si>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</si>
  <si>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</si>
  <si>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</si>
  <si>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</si>
  <si>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</si>
  <si>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</si>
  <si>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</si>
  <si>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</si>
  <si>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</si>
  <si>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</si>
  <si>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</si>
  <si>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</si>
  <si>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</si>
  <si>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</si>
  <si>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</si>
  <si>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</si>
  <si>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</si>
  <si>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</si>
  <si>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</si>
  <si>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</si>
  <si>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</si>
  <si>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</si>
  <si>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</si>
  <si>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</si>
  <si>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</si>
  <si>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</si>
  <si>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</si>
  <si>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</si>
  <si>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</si>
  <si>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</si>
  <si>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</si>
  <si>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</si>
  <si>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</si>
  <si>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</si>
  <si>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</si>
  <si>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</si>
  <si>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</si>
  <si>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</si>
  <si>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</si>
  <si>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</si>
  <si>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</si>
  <si>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</si>
  <si>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</si>
  <si>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</si>
  <si>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</si>
  <si>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</si>
  <si>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</si>
  <si>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</si>
  <si>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</si>
  <si>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</si>
  <si>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</si>
  <si>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</si>
  <si>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</si>
  <si>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</si>
  <si>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</si>
  <si>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</si>
  <si>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</si>
  <si>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</si>
  <si>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</si>
  <si>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</si>
  <si>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</si>
  <si>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</si>
  <si>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</si>
  <si>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</si>
  <si>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</si>
  <si>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</si>
  <si>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</si>
  <si>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</si>
  <si>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</si>
  <si>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</si>
  <si>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</si>
  <si>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</si>
  <si>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</si>
  <si>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</si>
  <si>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</si>
  <si>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</si>
  <si>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</si>
  <si>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</si>
  <si>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</si>
  <si>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</si>
  <si>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</si>
  <si>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</si>
  <si>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</si>
  <si>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</si>
  <si>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</si>
  <si>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</si>
  <si>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</si>
  <si>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</si>
  <si>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</si>
  <si>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</si>
  <si>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</si>
  <si>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</si>
  <si>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</si>
  <si>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</si>
  <si>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</si>
  <si>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</si>
  <si>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</si>
  <si>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</si>
  <si>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</si>
  <si>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</si>
  <si>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</si>
  <si>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</si>
  <si>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</si>
  <si>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</si>
  <si>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</si>
  <si>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</si>
  <si>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</si>
  <si>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</si>
  <si>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</si>
  <si>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</si>
  <si>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</si>
  <si>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</si>
  <si>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</si>
  <si>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</si>
  <si>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</si>
  <si>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</si>
  <si>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</si>
  <si>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</si>
  <si>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</si>
  <si>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</si>
  <si>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</si>
  <si>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</si>
  <si>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</si>
  <si>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</si>
  <si>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</si>
  <si>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</si>
  <si>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</si>
  <si>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</si>
  <si>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</si>
  <si>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</si>
  <si>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</si>
  <si>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</si>
  <si>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</si>
  <si>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</si>
  <si>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</si>
  <si>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</si>
  <si>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</si>
  <si>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</si>
  <si>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</si>
  <si>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</si>
  <si>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</si>
  <si>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</si>
  <si>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</si>
  <si>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</si>
  <si>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</si>
  <si>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</si>
  <si>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</si>
  <si>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</si>
  <si>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</si>
  <si>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</si>
  <si>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</si>
  <si>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</si>
  <si>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</si>
  <si>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</si>
  <si>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</si>
  <si>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</si>
  <si>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</si>
  <si>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</si>
  <si>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</si>
  <si>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</si>
  <si>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</si>
  <si>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</si>
  <si>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</si>
  <si>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</si>
  <si>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</si>
  <si>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</si>
  <si>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</si>
  <si>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</si>
  <si>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</si>
  <si>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</si>
  <si>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</si>
  <si>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</si>
  <si>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</si>
  <si>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</si>
  <si>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</si>
  <si>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</si>
  <si>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</si>
  <si>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</si>
  <si>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</si>
  <si>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</si>
  <si>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</si>
  <si>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</si>
  <si>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</si>
  <si>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</si>
  <si>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</si>
  <si>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</si>
  <si>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</si>
  <si>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</si>
  <si>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</si>
  <si>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</si>
  <si>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</si>
  <si>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</si>
  <si>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</si>
  <si>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</si>
  <si>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</si>
  <si>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</si>
  <si>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</si>
  <si>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</si>
  <si>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</si>
  <si>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</si>
  <si>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</si>
  <si>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</si>
  <si>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</si>
  <si>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</si>
  <si>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</si>
  <si>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</si>
  <si>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</si>
  <si>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</si>
  <si>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</si>
  <si>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</si>
  <si>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</si>
  <si>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</si>
  <si>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</si>
  <si>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</si>
  <si>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</si>
  <si>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</si>
  <si>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</si>
  <si>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</si>
  <si>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</si>
  <si>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</si>
  <si>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</si>
  <si>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</si>
  <si>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</si>
  <si>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</si>
  <si>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</si>
  <si>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</si>
  <si>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</si>
  <si>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</si>
  <si>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</si>
  <si>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</si>
  <si>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</si>
  <si>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</si>
  <si>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</si>
  <si>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</si>
  <si>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</si>
  <si>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</si>
  <si>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</si>
  <si>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</si>
  <si>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</si>
  <si>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</si>
  <si>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</si>
  <si>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</si>
  <si>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</si>
  <si>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</si>
  <si>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</si>
  <si>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</si>
  <si>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</si>
  <si>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</si>
  <si>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</si>
  <si>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</si>
  <si>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</si>
  <si>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</si>
  <si>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</si>
  <si>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</si>
  <si>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</si>
  <si>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</si>
  <si>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</si>
  <si>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</si>
  <si>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</si>
  <si>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</si>
  <si>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</si>
  <si>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</si>
  <si>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</si>
  <si>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</si>
  <si>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</si>
  <si>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</si>
  <si>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</si>
  <si>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</si>
  <si>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</si>
  <si>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</si>
  <si>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</si>
  <si>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</si>
  <si>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</si>
  <si>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</si>
  <si>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</si>
  <si>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</si>
  <si>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</si>
  <si>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</si>
  <si>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</si>
  <si>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</si>
  <si>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</si>
  <si>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</si>
  <si>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</si>
  <si>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</si>
  <si>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</si>
  <si>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</si>
  <si>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</si>
  <si>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</si>
  <si>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</si>
  <si>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</si>
  <si>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</si>
  <si>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</si>
  <si>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</si>
  <si>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</si>
  <si>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</si>
  <si>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</si>
  <si>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</si>
  <si>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</si>
  <si>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</si>
  <si>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</si>
  <si>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</si>
  <si>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</si>
  <si>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</si>
  <si>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</si>
  <si>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</si>
  <si>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</si>
  <si>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</si>
  <si>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</si>
  <si>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</si>
  <si>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</si>
  <si>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</si>
  <si>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</si>
  <si>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</si>
  <si>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</si>
  <si>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</si>
  <si>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</si>
  <si>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</si>
  <si>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</si>
  <si>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</si>
  <si>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</si>
  <si>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</si>
  <si>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</si>
  <si>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</si>
  <si>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</si>
  <si>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</si>
  <si>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</si>
  <si>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</si>
  <si>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</si>
  <si>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</si>
  <si>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</si>
  <si>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</si>
  <si>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</si>
  <si>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</si>
  <si>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</si>
  <si>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</si>
  <si>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</si>
  <si>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</si>
  <si>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</si>
  <si>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</si>
  <si>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</si>
  <si>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</si>
  <si>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</si>
  <si>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</si>
  <si>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</si>
  <si>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</si>
  <si>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</si>
  <si>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</si>
  <si>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</si>
  <si>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</si>
  <si>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</si>
  <si>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</si>
  <si>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</si>
  <si>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</si>
  <si>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</si>
  <si>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</si>
  <si>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</si>
  <si>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</si>
  <si>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</si>
  <si>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</si>
  <si>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</si>
  <si>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</si>
  <si>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</si>
  <si>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</si>
  <si>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</si>
  <si>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</si>
  <si>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</si>
  <si>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</si>
  <si>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</si>
  <si>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</si>
  <si>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</si>
  <si>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</si>
  <si>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</si>
  <si>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</si>
  <si>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</si>
  <si>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</si>
  <si>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</si>
  <si>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</si>
  <si>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</si>
  <si>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</si>
  <si>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</si>
  <si>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</si>
  <si>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</si>
  <si>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</si>
  <si>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</si>
  <si>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</si>
  <si>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</si>
  <si>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</si>
  <si>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</si>
  <si>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</si>
  <si>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</si>
  <si>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</si>
  <si>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</si>
  <si>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</si>
  <si>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</si>
  <si>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</si>
  <si>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</si>
  <si>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</si>
  <si>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</si>
  <si>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</si>
  <si>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</si>
  <si>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</si>
  <si>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</si>
  <si>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</si>
  <si>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</si>
  <si>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</si>
  <si>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</si>
  <si>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</si>
  <si>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</si>
  <si>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</si>
  <si>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</si>
  <si>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</si>
  <si>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</si>
  <si>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</si>
  <si>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</si>
  <si>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</si>
  <si>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</si>
  <si>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</si>
  <si>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</si>
  <si>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</si>
  <si>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</si>
  <si>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</si>
  <si>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</si>
  <si>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</si>
  <si>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</si>
  <si>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</si>
  <si>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</si>
  <si>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</si>
  <si>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</si>
  <si>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</si>
  <si>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</si>
  <si>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</si>
  <si>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</si>
  <si>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</si>
  <si>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</si>
  <si>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</si>
  <si>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</si>
  <si>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</si>
  <si>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</si>
  <si>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</si>
  <si>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</si>
  <si>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</si>
  <si>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</si>
  <si>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</si>
  <si>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</si>
  <si>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</si>
  <si>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</si>
  <si>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</si>
  <si>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</si>
  <si>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</si>
  <si>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</si>
  <si>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</si>
  <si>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</si>
  <si>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</si>
  <si>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</si>
  <si>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</si>
  <si>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</si>
  <si>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</si>
  <si>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</si>
  <si>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</si>
  <si>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</si>
  <si>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</si>
  <si>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</si>
  <si>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</si>
  <si>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</si>
  <si>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</si>
  <si>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</si>
  <si>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</si>
  <si>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</si>
  <si>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</si>
  <si>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</si>
  <si>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</si>
  <si>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</si>
  <si>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</si>
  <si>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</si>
  <si>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</si>
  <si>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</si>
  <si>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</si>
  <si>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</si>
  <si>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</si>
  <si>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</si>
  <si>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</si>
  <si>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</si>
  <si>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</si>
  <si>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</si>
  <si>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</si>
  <si>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</si>
  <si>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</si>
  <si>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</si>
  <si>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</si>
  <si>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</si>
  <si>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</si>
  <si>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</si>
  <si>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</si>
  <si>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</si>
  <si>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</si>
  <si>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</si>
  <si>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</si>
  <si>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</si>
  <si>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</si>
  <si>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</si>
  <si>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</si>
  <si>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</si>
  <si>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</si>
  <si>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</si>
  <si>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</si>
  <si>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</si>
  <si>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</si>
  <si>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</si>
  <si>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</si>
  <si>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</si>
  <si>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</si>
  <si>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</si>
  <si>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</si>
  <si>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</si>
  <si>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</si>
  <si>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</si>
  <si>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</si>
  <si>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</si>
  <si>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</si>
  <si>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</si>
  <si>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</si>
  <si>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</si>
  <si>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</si>
  <si>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</si>
  <si>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</si>
  <si>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</si>
  <si>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</si>
  <si>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</si>
  <si>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</si>
  <si>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</si>
  <si>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</si>
  <si>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</si>
  <si>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</si>
  <si>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</si>
  <si>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</si>
  <si>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</si>
  <si>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</si>
  <si>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</si>
  <si>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</si>
  <si>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</si>
  <si>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</si>
  <si>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</si>
  <si>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</si>
  <si>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</si>
  <si>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</si>
  <si>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</si>
  <si>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</si>
  <si>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</si>
  <si>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</si>
  <si>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</si>
  <si>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</si>
  <si>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</si>
  <si>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</si>
  <si>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</si>
  <si>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</si>
  <si>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</si>
  <si>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</si>
  <si>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</si>
  <si>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</si>
  <si>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</si>
  <si>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</si>
  <si>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</si>
  <si>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</si>
  <si>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</si>
  <si>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</si>
  <si>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</si>
  <si>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</si>
  <si>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</si>
  <si>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</si>
  <si>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</si>
  <si>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</si>
  <si>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</si>
  <si>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</si>
  <si>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</si>
  <si>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</si>
  <si>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</si>
  <si>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</si>
  <si>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</si>
  <si>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</si>
  <si>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</si>
  <si>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</si>
  <si>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</si>
  <si>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</si>
  <si>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</si>
  <si>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</si>
  <si>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</si>
  <si>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</si>
  <si>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</si>
  <si>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</si>
  <si>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</si>
  <si>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</si>
  <si>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</si>
  <si>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</si>
  <si>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</si>
  <si>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</si>
  <si>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</si>
  <si>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</si>
  <si>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</si>
  <si>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</si>
  <si>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</si>
  <si>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</si>
  <si>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</si>
  <si>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</si>
  <si>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</si>
  <si>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</si>
  <si>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</si>
  <si>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</si>
  <si>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</si>
  <si>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</si>
  <si>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</si>
  <si>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</si>
  <si>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</si>
  <si>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</si>
  <si>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</si>
  <si>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</si>
  <si>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</si>
  <si>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</si>
  <si>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</si>
  <si>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</si>
  <si>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</si>
  <si>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</si>
  <si>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</si>
  <si>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</si>
  <si>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</si>
  <si>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</si>
  <si>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</si>
  <si>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</si>
  <si>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</si>
  <si>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</si>
  <si>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</si>
  <si>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</si>
  <si>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</si>
  <si>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</si>
  <si>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</si>
  <si>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</si>
  <si>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</si>
  <si>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</si>
  <si>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</si>
  <si>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</si>
  <si>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</si>
  <si>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</si>
  <si>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</si>
  <si>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</si>
  <si>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</si>
  <si>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</si>
  <si>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</si>
  <si>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</si>
  <si>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</si>
  <si>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</si>
  <si>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</si>
  <si>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</si>
  <si>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</si>
  <si>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</si>
  <si>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</si>
  <si>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</si>
  <si>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</si>
  <si>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</si>
  <si>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</si>
  <si>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</si>
  <si>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</si>
  <si>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</si>
  <si>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</si>
  <si>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</si>
  <si>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</si>
  <si>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</si>
  <si>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</si>
  <si>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</si>
  <si>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</si>
  <si>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</si>
  <si>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</si>
  <si>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</si>
  <si>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</si>
  <si>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</si>
  <si>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</si>
  <si>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</si>
  <si>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</si>
  <si>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</si>
  <si>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</si>
  <si>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</si>
  <si>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</si>
  <si>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</si>
  <si>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</si>
  <si>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</si>
  <si>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</si>
  <si>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</si>
  <si>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</si>
  <si>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</si>
  <si>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</si>
  <si>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</si>
  <si>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</si>
  <si>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</si>
  <si>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</si>
  <si>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</si>
  <si>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</si>
  <si>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</si>
  <si>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</si>
  <si>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</si>
  <si>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</si>
  <si>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</si>
  <si>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</si>
  <si>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</si>
  <si>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</si>
  <si>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</si>
  <si>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</si>
  <si>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</si>
  <si>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</si>
  <si>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</si>
  <si>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</si>
  <si>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</si>
  <si>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</si>
  <si>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</si>
  <si>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</si>
  <si>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</si>
  <si>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</si>
  <si>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</si>
  <si>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</si>
  <si>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</si>
  <si>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</si>
  <si>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</si>
  <si>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</si>
  <si>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</si>
  <si>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</si>
  <si>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</si>
  <si>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</si>
  <si>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</si>
  <si>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</si>
  <si>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</si>
  <si>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</si>
  <si>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</si>
  <si>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</si>
  <si>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</si>
  <si>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</si>
  <si>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</si>
  <si>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</si>
  <si>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</si>
  <si>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</si>
  <si>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</si>
  <si>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</si>
  <si>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</si>
  <si>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</si>
  <si>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</si>
  <si>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</si>
  <si>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</si>
  <si>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</si>
  <si>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</si>
  <si>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</si>
  <si>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</si>
  <si>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</si>
  <si>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</si>
  <si>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</si>
  <si>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</si>
  <si>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</si>
  <si>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</si>
  <si>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</si>
  <si>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</si>
  <si>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</si>
  <si>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</si>
  <si>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</si>
  <si>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</si>
  <si>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</si>
  <si>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</si>
  <si>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</si>
  <si>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</si>
  <si>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</si>
  <si>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</si>
  <si>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</si>
  <si>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</si>
  <si>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</si>
  <si>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</si>
  <si>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</si>
  <si>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</si>
  <si>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</si>
  <si>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</si>
  <si>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</si>
  <si>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</si>
  <si>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</si>
  <si>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</si>
  <si>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</si>
  <si>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</si>
  <si>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</si>
  <si>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</si>
  <si>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</si>
  <si>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</si>
  <si>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</si>
  <si>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</si>
  <si>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</si>
  <si>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</si>
  <si>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</si>
  <si>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</si>
  <si>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</si>
  <si>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</si>
  <si>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</si>
  <si>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</si>
  <si>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</si>
  <si>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</si>
  <si>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</si>
  <si>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</si>
  <si>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</si>
  <si>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</si>
  <si>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</si>
  <si>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</si>
  <si>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</si>
  <si>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</si>
  <si>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</si>
  <si>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</si>
  <si>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</si>
  <si>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</si>
  <si>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</si>
  <si>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</si>
  <si>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</si>
  <si>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</si>
  <si>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</si>
  <si>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</si>
  <si>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</si>
  <si>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</si>
  <si>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</si>
  <si>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</si>
  <si>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</si>
  <si>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</si>
  <si>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</si>
  <si>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</si>
  <si>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</si>
  <si>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</si>
  <si>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</si>
  <si>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</si>
  <si>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</si>
  <si>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</si>
  <si>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</si>
  <si>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</si>
  <si>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</si>
  <si>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</si>
  <si>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</si>
  <si>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</si>
  <si>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</si>
  <si>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</si>
  <si>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</si>
  <si>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</si>
  <si>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</si>
  <si>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</si>
  <si>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</si>
  <si>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</si>
  <si>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</si>
  <si>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</si>
  <si>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</si>
  <si>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</si>
  <si>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</si>
  <si>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</si>
  <si>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</si>
  <si>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</si>
  <si>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</si>
  <si>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</si>
  <si>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</si>
  <si>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</si>
  <si>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</si>
  <si>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</si>
  <si>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</si>
  <si>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</si>
  <si>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</si>
  <si>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</si>
  <si>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</si>
  <si>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</si>
  <si>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</si>
  <si>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</si>
  <si>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</si>
  <si>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</si>
  <si>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</si>
  <si>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</si>
  <si>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</si>
  <si>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</si>
  <si>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</si>
  <si>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</si>
  <si>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</si>
  <si>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</si>
  <si>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</si>
  <si>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</si>
  <si>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</si>
  <si>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</si>
  <si>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</si>
  <si>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</si>
  <si>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</si>
  <si>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</si>
  <si>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</si>
  <si>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</si>
  <si>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</si>
  <si>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</si>
  <si>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</si>
  <si>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</si>
  <si>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</si>
  <si>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</si>
  <si>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</si>
  <si>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</si>
  <si>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</si>
  <si>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</si>
  <si>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</si>
  <si>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</si>
  <si>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</si>
  <si>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</si>
  <si>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</si>
  <si>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</si>
  <si>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</si>
  <si>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</si>
  <si>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</si>
  <si>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</si>
  <si>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</si>
  <si>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</si>
  <si>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</si>
  <si>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</si>
  <si>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</si>
  <si>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</si>
  <si>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</si>
  <si>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</si>
  <si>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</si>
  <si>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</si>
  <si>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</si>
  <si>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</si>
  <si>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</si>
  <si>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</si>
  <si>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</si>
  <si>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</si>
  <si>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</si>
  <si>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</si>
  <si>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</si>
  <si>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</si>
  <si>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</si>
  <si>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</si>
  <si>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</si>
  <si>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</si>
  <si>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</si>
  <si>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</si>
  <si>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</si>
  <si>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</si>
  <si>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</si>
  <si>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</si>
  <si>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</si>
  <si>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</si>
  <si>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</si>
  <si>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</si>
  <si>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</si>
  <si>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</si>
  <si>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</si>
  <si>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</si>
  <si>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</si>
  <si>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</si>
  <si>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</si>
  <si>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</si>
  <si>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</si>
  <si>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</si>
  <si>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</si>
  <si>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</si>
  <si>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</si>
  <si>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</si>
  <si>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</si>
  <si>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</si>
  <si>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</si>
  <si>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</si>
  <si>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</si>
  <si>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</si>
  <si>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</si>
  <si>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</si>
  <si>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</si>
  <si>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</si>
  <si>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</si>
  <si>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</si>
  <si>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</si>
  <si>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</si>
  <si>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</si>
  <si>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</si>
  <si>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</si>
  <si>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</si>
  <si>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</si>
  <si>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</si>
  <si>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</si>
  <si>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</si>
  <si>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</si>
  <si>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</si>
  <si>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</si>
  <si>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</si>
  <si>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</si>
  <si>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</si>
  <si>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</si>
  <si>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</si>
  <si>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</si>
  <si>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</si>
  <si>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</si>
  <si>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</si>
  <si>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</si>
  <si>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</si>
  <si>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</si>
  <si>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</si>
  <si>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</si>
  <si>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</si>
  <si>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</si>
  <si>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</si>
  <si>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</si>
  <si>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</si>
  <si>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</si>
  <si>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</si>
  <si>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</si>
  <si>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</si>
  <si>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</si>
  <si>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</si>
  <si>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</si>
  <si>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</si>
  <si>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</si>
  <si>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</si>
  <si>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</si>
  <si>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</si>
  <si>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</si>
  <si>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</si>
  <si>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</si>
  <si>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</si>
  <si>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</si>
  <si>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</si>
  <si>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</si>
  <si>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</si>
  <si>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</si>
  <si>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</si>
  <si>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</si>
  <si>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</si>
  <si>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</si>
  <si>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</si>
  <si>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</si>
  <si>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</si>
  <si>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</si>
  <si>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</si>
  <si>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</si>
  <si>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</si>
  <si>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</si>
  <si>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</si>
  <si>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</si>
  <si>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</si>
  <si>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</si>
  <si>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</si>
  <si>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</si>
  <si>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</si>
  <si>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</si>
  <si>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</si>
  <si>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</si>
  <si>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</si>
  <si>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</si>
  <si>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</si>
  <si>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</si>
  <si>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</si>
  <si>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</si>
  <si>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</si>
  <si>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</si>
  <si>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</si>
  <si>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</si>
  <si>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</si>
  <si>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</si>
  <si>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</si>
  <si>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</si>
  <si>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</si>
  <si>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</si>
  <si>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</si>
  <si>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</si>
  <si>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</si>
  <si>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</si>
  <si>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</si>
  <si>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</si>
  <si>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</si>
  <si>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</si>
  <si>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</si>
  <si>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</si>
  <si>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</si>
  <si>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</si>
  <si>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</si>
  <si>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</si>
  <si>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</si>
  <si>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</si>
  <si>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</si>
  <si>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</si>
  <si>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</si>
  <si>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</si>
  <si>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</si>
  <si>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</si>
  <si>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</si>
  <si>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</si>
  <si>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</si>
  <si>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</si>
  <si>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</si>
  <si>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</si>
  <si>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</si>
  <si>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</si>
  <si>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</si>
  <si>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</si>
  <si>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</si>
  <si>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</si>
  <si>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</si>
  <si>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</si>
  <si>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</si>
  <si>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</si>
  <si>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</si>
  <si>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</si>
  <si>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</si>
  <si>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</si>
  <si>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</si>
  <si>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</si>
  <si>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</si>
  <si>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</si>
  <si>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</si>
  <si>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</si>
  <si>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</si>
  <si>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</si>
  <si>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</si>
  <si>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</si>
  <si>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</si>
  <si>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</si>
  <si>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</si>
  <si>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</si>
  <si>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</si>
  <si>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</si>
  <si>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</si>
  <si>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</si>
  <si>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</si>
  <si>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</si>
  <si>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</si>
  <si>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</si>
  <si>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</si>
  <si>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</si>
  <si>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</si>
  <si>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</si>
  <si>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</si>
  <si>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</si>
  <si>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</si>
  <si>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</si>
  <si>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</si>
  <si>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</si>
  <si>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</si>
  <si>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</si>
  <si>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</si>
  <si>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</si>
  <si>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</si>
  <si>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</si>
  <si>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</si>
  <si>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</si>
  <si>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</si>
  <si>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</si>
  <si>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</si>
  <si>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</si>
  <si>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</si>
  <si>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</si>
  <si>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</si>
  <si>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</si>
  <si>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</si>
  <si>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</si>
  <si>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</si>
  <si>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</si>
  <si>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</si>
  <si>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</si>
  <si>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</si>
  <si>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</si>
  <si>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</si>
  <si>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</si>
  <si>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</si>
  <si>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</si>
  <si>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</si>
  <si>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</si>
  <si>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</si>
  <si>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</si>
  <si>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</si>
  <si>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</si>
  <si>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</si>
  <si>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</si>
  <si>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</si>
  <si>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</si>
  <si>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</si>
  <si>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</si>
  <si>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</si>
  <si>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</si>
  <si>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</si>
  <si>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</si>
  <si>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</si>
  <si>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</si>
  <si>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</si>
  <si>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</si>
  <si>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</si>
  <si>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</si>
  <si>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</si>
  <si>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</si>
  <si>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</si>
  <si>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</si>
  <si>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</si>
  <si>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</si>
  <si>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</si>
  <si>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</si>
  <si>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</si>
  <si>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</si>
  <si>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</si>
  <si>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</si>
  <si>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</si>
  <si>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</si>
  <si>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</si>
  <si>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</si>
  <si>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</si>
  <si>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</si>
  <si>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</si>
  <si>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</si>
  <si>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</si>
  <si>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</si>
  <si>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</si>
  <si>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</si>
  <si>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</si>
  <si>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</si>
  <si>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</si>
  <si>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</si>
  <si>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</si>
  <si>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</si>
  <si>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</si>
  <si>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</si>
  <si>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</si>
  <si>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</si>
  <si>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</si>
  <si>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</si>
  <si>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</si>
  <si>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</si>
  <si>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</si>
  <si>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</si>
  <si>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</si>
  <si>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</si>
  <si>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</si>
  <si>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</si>
  <si>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</si>
  <si>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</si>
  <si>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</si>
  <si>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</si>
  <si>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</si>
  <si>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</si>
  <si>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</si>
  <si>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</si>
  <si>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</si>
  <si>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</si>
  <si>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</si>
  <si>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</si>
  <si>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</si>
  <si>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</si>
  <si>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</si>
  <si>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</si>
  <si>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</si>
  <si>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</si>
  <si>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</si>
  <si>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</si>
  <si>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</si>
  <si>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</si>
  <si>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</si>
  <si>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</si>
  <si>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</si>
  <si>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</si>
  <si>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</si>
  <si>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</si>
  <si>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</si>
  <si>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</si>
  <si>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</si>
  <si>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</si>
  <si>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</si>
  <si>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</si>
  <si>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</si>
  <si>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</si>
  <si>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</si>
  <si>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</si>
  <si>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</si>
  <si>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</si>
  <si>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</si>
  <si>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</si>
  <si>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</si>
  <si>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</si>
  <si>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</si>
  <si>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</si>
  <si>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</si>
  <si>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</si>
  <si>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</si>
  <si>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</si>
  <si>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</si>
  <si>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</si>
  <si>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</si>
  <si>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</si>
  <si>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</si>
  <si>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</si>
  <si>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</si>
  <si>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</si>
  <si>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</si>
  <si>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</si>
  <si>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</si>
  <si>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</si>
  <si>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</si>
  <si>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</si>
  <si>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</si>
  <si>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</si>
  <si>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</si>
  <si>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</si>
  <si>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</si>
  <si>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</si>
  <si>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</si>
  <si>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</si>
  <si>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</si>
  <si>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</si>
  <si>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</si>
  <si>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</si>
  <si>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</si>
  <si>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</si>
  <si>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</si>
  <si>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</si>
  <si>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</si>
  <si>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</si>
  <si>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</si>
  <si>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</si>
  <si>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</si>
  <si>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</si>
  <si>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</si>
  <si>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</si>
  <si>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</si>
  <si>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</si>
  <si>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</si>
  <si>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</si>
  <si>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</si>
  <si>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</si>
  <si>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</si>
  <si>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</si>
  <si>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</si>
  <si>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</si>
  <si>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</si>
  <si>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</si>
  <si>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</si>
  <si>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</si>
  <si>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</si>
  <si>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</si>
  <si>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</si>
  <si>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</si>
  <si>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</si>
  <si>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</si>
  <si>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</si>
  <si>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</si>
  <si>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</si>
  <si>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</si>
  <si>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</si>
  <si>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</si>
  <si>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</si>
  <si>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</si>
  <si>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</si>
  <si>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</si>
  <si>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</si>
  <si>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</si>
  <si>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</si>
  <si>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</si>
  <si>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</si>
  <si>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</si>
  <si>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</si>
  <si>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</si>
  <si>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</si>
  <si>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</si>
  <si>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</si>
  <si>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</si>
  <si>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</si>
  <si>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</si>
  <si>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</si>
  <si>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</si>
  <si>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</si>
  <si>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</si>
  <si>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</si>
  <si>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</si>
  <si>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</si>
  <si>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</si>
  <si>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</si>
  <si>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</si>
  <si>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</si>
  <si>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</si>
  <si>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</si>
  <si>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</si>
  <si>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</si>
  <si>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</si>
  <si>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</si>
  <si>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</si>
  <si>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</si>
  <si>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</si>
  <si>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</si>
  <si>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</si>
  <si>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</si>
  <si>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</si>
  <si>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</si>
  <si>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</si>
  <si>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</si>
  <si>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</si>
  <si>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</si>
  <si>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</si>
  <si>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</si>
  <si>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</si>
  <si>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</si>
  <si>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</si>
  <si>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</si>
  <si>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</si>
  <si>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</si>
  <si>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</si>
  <si>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</si>
  <si>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</si>
  <si>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</si>
  <si>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</si>
  <si>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</si>
  <si>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</si>
  <si>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</si>
  <si>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</si>
  <si>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</si>
  <si>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</si>
  <si>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</si>
  <si>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</si>
  <si>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</si>
  <si>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</si>
  <si>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</si>
  <si>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</si>
  <si>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</si>
  <si>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</si>
  <si>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</si>
  <si>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</si>
  <si>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</si>
  <si>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</si>
  <si>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</si>
  <si>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</si>
  <si>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</si>
  <si>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</si>
  <si>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</si>
  <si>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</si>
  <si>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</si>
  <si>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</si>
  <si>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</si>
  <si>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</si>
  <si>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</si>
  <si>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</si>
  <si>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</si>
  <si>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</si>
  <si>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</si>
  <si>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</si>
  <si>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</si>
  <si>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</si>
  <si>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</si>
  <si>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</si>
  <si>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</si>
  <si>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</si>
  <si>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</si>
  <si>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</si>
  <si>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</si>
  <si>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</si>
  <si>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</si>
  <si>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</si>
  <si>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</si>
  <si>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</si>
  <si>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</si>
  <si>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</si>
  <si>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</si>
  <si>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</si>
  <si>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</si>
  <si>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</si>
  <si>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</si>
  <si>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</si>
  <si>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</si>
  <si>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</si>
  <si>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</si>
  <si>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</si>
  <si>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</si>
  <si>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</si>
  <si>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</si>
  <si>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</si>
  <si>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</si>
  <si>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</si>
  <si>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</si>
  <si>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</si>
  <si>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</si>
  <si>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</si>
  <si>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</si>
  <si>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</si>
  <si>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</si>
  <si>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</si>
  <si>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</si>
  <si>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</si>
  <si>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</si>
  <si>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</si>
  <si>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</si>
  <si>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</si>
  <si>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</si>
  <si>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</si>
  <si>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</si>
  <si>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</si>
  <si>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</si>
  <si>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</si>
  <si>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</si>
  <si>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</si>
  <si>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</si>
  <si>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</si>
  <si>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</si>
  <si>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</si>
  <si>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</si>
  <si>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</si>
  <si>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</si>
  <si>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</si>
  <si>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</si>
  <si>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</si>
  <si>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</si>
  <si>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</si>
  <si>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</si>
  <si>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</si>
  <si>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</si>
  <si>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</si>
  <si>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</si>
  <si>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</si>
  <si>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</si>
  <si>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</si>
  <si>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</si>
  <si>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</si>
  <si>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</si>
  <si>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</si>
  <si>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</si>
  <si>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</si>
  <si>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</si>
  <si>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</si>
  <si>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</si>
  <si>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</si>
  <si>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</si>
  <si>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</si>
  <si>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</si>
  <si>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</si>
  <si>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</si>
  <si>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</si>
  <si>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</si>
  <si>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</si>
  <si>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</si>
  <si>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</si>
  <si>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</si>
  <si>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</si>
  <si>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</si>
  <si>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</si>
  <si>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</si>
  <si>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</si>
  <si>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</si>
  <si>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</si>
  <si>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</si>
  <si>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</si>
  <si>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</si>
  <si>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</si>
  <si>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</si>
  <si>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</si>
  <si>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</si>
  <si>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</si>
  <si>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</si>
  <si>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</si>
  <si>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</si>
  <si>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</si>
  <si>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</si>
  <si>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</si>
  <si>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</si>
  <si>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</si>
  <si>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</si>
  <si>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</si>
  <si>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</si>
  <si>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</si>
  <si>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</si>
  <si>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</si>
  <si>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</si>
  <si>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</si>
  <si>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</si>
  <si>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</si>
  <si>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</si>
  <si>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</si>
  <si>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</si>
  <si>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</si>
  <si>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</si>
  <si>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</si>
  <si>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</si>
  <si>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</si>
  <si>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</si>
  <si>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</si>
  <si>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</si>
  <si>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</si>
  <si>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</si>
  <si>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</si>
  <si>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</si>
  <si>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</si>
  <si>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</si>
  <si>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</si>
  <si>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</si>
  <si>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</si>
  <si>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</si>
  <si>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</si>
  <si>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</si>
  <si>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</si>
  <si>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</si>
  <si>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</si>
  <si>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</si>
  <si>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</si>
  <si>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</si>
  <si>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</si>
  <si>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</si>
  <si>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</si>
  <si>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</si>
  <si>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</si>
  <si>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</si>
  <si>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</si>
  <si>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</si>
  <si>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</si>
  <si>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</si>
  <si>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</si>
  <si>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</si>
  <si>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</si>
  <si>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</si>
  <si>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</si>
  <si>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</si>
  <si>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</si>
  <si>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</si>
  <si>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</si>
  <si>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</si>
  <si>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</si>
  <si>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</si>
  <si>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</si>
  <si>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</si>
  <si>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</si>
  <si>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</si>
  <si>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</si>
  <si>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</si>
  <si>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</si>
  <si>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</si>
  <si>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</si>
  <si>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</si>
  <si>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</si>
  <si>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</si>
  <si>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</si>
  <si>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</si>
  <si>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</si>
  <si>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</si>
  <si>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</si>
  <si>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</si>
  <si>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</si>
  <si>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</si>
  <si>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</si>
  <si>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</si>
  <si>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</si>
  <si>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</si>
  <si>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</si>
  <si>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</si>
  <si>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</si>
  <si>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</si>
  <si>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</si>
  <si>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</si>
  <si>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</si>
  <si>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</si>
  <si>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</si>
  <si>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</si>
  <si>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</si>
  <si>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</si>
  <si>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</si>
  <si>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</si>
  <si>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</si>
  <si>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</si>
  <si>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</si>
  <si>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</si>
  <si>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</si>
  <si>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</si>
  <si>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</si>
  <si>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</si>
  <si>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</si>
  <si>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</si>
  <si>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</si>
  <si>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</si>
  <si>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</si>
  <si>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</si>
  <si>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</si>
  <si>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</si>
  <si>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</si>
  <si>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</si>
  <si>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</si>
  <si>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</si>
  <si>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</si>
  <si>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</si>
  <si>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</si>
  <si>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</si>
  <si>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</si>
  <si>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</si>
  <si>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</si>
  <si>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</si>
  <si>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</si>
  <si>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</si>
  <si>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</si>
  <si>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</si>
  <si>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</si>
  <si>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</si>
  <si>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</si>
  <si>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</si>
  <si>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</si>
  <si>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</si>
  <si>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</si>
  <si>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</si>
  <si>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</si>
  <si>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</si>
  <si>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</si>
  <si>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</si>
  <si>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</si>
  <si>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</si>
  <si>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</si>
  <si>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</si>
  <si>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</si>
  <si>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</si>
  <si>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</si>
  <si>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</si>
  <si>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</si>
  <si>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</si>
  <si>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</si>
  <si>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</si>
  <si>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</si>
  <si>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</si>
  <si>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</si>
  <si>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</si>
  <si>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</si>
  <si>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</si>
  <si>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</si>
  <si>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</si>
  <si>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</si>
  <si>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</si>
  <si>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</si>
  <si>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</si>
  <si>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</si>
  <si>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</si>
  <si>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</si>
  <si>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</si>
  <si>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</si>
  <si>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</si>
  <si>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</si>
  <si>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</si>
  <si>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</si>
  <si>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</si>
  <si>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</si>
  <si>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</si>
  <si>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</si>
  <si>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</si>
  <si>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</si>
  <si>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</si>
  <si>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</si>
  <si>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</si>
  <si>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</si>
  <si>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</si>
  <si>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</si>
  <si>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</si>
  <si>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</si>
  <si>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</si>
  <si>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</si>
  <si>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</si>
  <si>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</si>
  <si>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</si>
  <si>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</si>
  <si>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</si>
  <si>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</si>
  <si>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</si>
  <si>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</si>
  <si>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</si>
  <si>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</si>
  <si>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</si>
  <si>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</si>
  <si>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</si>
  <si>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</si>
  <si>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</si>
  <si>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</si>
  <si>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</si>
  <si>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</si>
  <si>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</si>
  <si>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</si>
  <si>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</si>
  <si>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</si>
  <si>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</si>
  <si>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</si>
  <si>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</si>
  <si>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</si>
  <si>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</si>
  <si>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</si>
  <si>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</si>
  <si>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</si>
  <si>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</si>
  <si>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</si>
  <si>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</si>
  <si>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</si>
  <si>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</si>
  <si>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</si>
  <si>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</si>
  <si>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</si>
  <si>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</si>
  <si>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</si>
  <si>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</si>
  <si>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</si>
  <si>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</si>
  <si>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</si>
  <si>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</si>
  <si>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</si>
  <si>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</si>
  <si>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</si>
  <si>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</si>
  <si>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</si>
  <si>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</si>
  <si>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</si>
  <si>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</si>
  <si>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</si>
  <si>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</si>
  <si>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</si>
  <si>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</si>
  <si>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</si>
  <si>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</si>
  <si>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</si>
  <si>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</si>
  <si>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</si>
  <si>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</si>
  <si>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</si>
  <si>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</si>
  <si>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</si>
  <si>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</si>
  <si>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</si>
  <si>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</si>
  <si>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</si>
  <si>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</si>
  <si>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</si>
  <si>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</si>
  <si>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</si>
  <si>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</si>
  <si>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</si>
  <si>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</si>
  <si>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</si>
  <si>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</si>
  <si>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</si>
  <si>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</si>
  <si>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</si>
  <si>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</si>
  <si>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</si>
  <si>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</si>
  <si>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</si>
  <si>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</si>
  <si>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</si>
  <si>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</si>
  <si>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</si>
  <si>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</si>
  <si>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</si>
  <si>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</si>
  <si>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</si>
  <si>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</si>
  <si>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</si>
  <si>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</si>
  <si>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</si>
  <si>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</si>
  <si>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</si>
  <si>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</si>
  <si>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</si>
  <si>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</si>
  <si>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</si>
  <si>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</si>
  <si>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</si>
  <si>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</si>
  <si>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</si>
  <si>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</si>
  <si>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</si>
  <si>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</si>
  <si>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</si>
  <si>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</si>
  <si>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</si>
  <si>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</si>
  <si>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</si>
  <si>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</si>
  <si>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</si>
  <si>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</si>
  <si>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</si>
  <si>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</si>
  <si>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</si>
  <si>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</si>
  <si>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</si>
  <si>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</si>
  <si>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</si>
  <si>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</si>
  <si>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</si>
  <si>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</si>
  <si>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</si>
  <si>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</si>
  <si>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</si>
  <si>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</si>
  <si>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</si>
  <si>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</si>
  <si>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</si>
  <si>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</si>
  <si>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</si>
  <si>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</si>
  <si>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</si>
  <si>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</si>
  <si>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</si>
  <si>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</si>
  <si>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</si>
  <si>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</si>
  <si>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</si>
  <si>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</si>
  <si>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</si>
  <si>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</si>
  <si>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</si>
  <si>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</si>
  <si>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</si>
  <si>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</si>
  <si>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</si>
  <si>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</si>
  <si>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</si>
  <si>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</si>
  <si>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</si>
  <si>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</si>
  <si>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</si>
  <si>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</si>
  <si>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</si>
  <si>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</si>
  <si>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</si>
  <si>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</si>
  <si>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</si>
  <si>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</si>
  <si>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</si>
  <si>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</si>
  <si>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</si>
  <si>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</si>
  <si>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</si>
  <si>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</si>
  <si>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</si>
  <si>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</si>
  <si>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</si>
  <si>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</si>
  <si>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</si>
  <si>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</si>
  <si>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</si>
  <si>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</si>
  <si>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</si>
  <si>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</si>
  <si>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</si>
  <si>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</si>
  <si>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</si>
  <si>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</si>
  <si>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</si>
  <si>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</si>
  <si>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</si>
  <si>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</si>
  <si>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</si>
  <si>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</si>
  <si>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</si>
  <si>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</si>
  <si>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</si>
  <si>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</si>
  <si>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</si>
  <si>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</si>
  <si>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</si>
  <si>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</si>
  <si>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</si>
  <si>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</si>
  <si>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</si>
  <si>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</si>
  <si>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</si>
  <si>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</si>
  <si>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</si>
  <si>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</si>
  <si>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</si>
  <si>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</si>
  <si>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</si>
  <si>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</si>
  <si>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</si>
  <si>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</si>
  <si>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</si>
  <si>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</si>
  <si>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</si>
  <si>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</si>
  <si>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</si>
  <si>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</si>
  <si>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</si>
  <si>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</si>
  <si>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</si>
  <si>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</si>
  <si>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</si>
  <si>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</si>
  <si>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</si>
  <si>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</si>
  <si>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</si>
  <si>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</si>
  <si>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</si>
  <si>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</si>
  <si>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</si>
  <si>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</si>
  <si>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</si>
  <si>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</si>
  <si>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</si>
  <si>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</si>
  <si>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</si>
  <si>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</si>
  <si>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</si>
  <si>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</si>
  <si>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</si>
  <si>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</si>
  <si>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</si>
  <si>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</si>
  <si>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</si>
  <si>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</si>
  <si>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</si>
  <si>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</si>
  <si>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</si>
  <si>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</si>
  <si>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</si>
  <si>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</si>
  <si>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</si>
  <si>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</si>
  <si>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</si>
  <si>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</si>
  <si>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</si>
  <si>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</si>
  <si>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</si>
  <si>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</si>
  <si>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</si>
  <si>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</si>
  <si>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</si>
  <si>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</si>
  <si>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</si>
  <si>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</si>
  <si>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</si>
  <si>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</si>
  <si>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</si>
  <si>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</si>
  <si>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</si>
  <si>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</si>
  <si>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</si>
  <si>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</si>
  <si>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</si>
  <si>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</si>
  <si>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</si>
  <si>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</si>
  <si>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</si>
  <si>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</si>
  <si>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</si>
  <si>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</si>
  <si>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</si>
  <si>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</si>
  <si>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</si>
  <si>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</si>
  <si>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</si>
  <si>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</si>
  <si>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</si>
  <si>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</si>
  <si>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</si>
  <si>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</si>
  <si>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</si>
  <si>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</si>
  <si>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</si>
  <si>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</si>
  <si>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</si>
  <si>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</si>
  <si>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</si>
  <si>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</si>
  <si>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</si>
  <si>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</si>
  <si>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</si>
  <si>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</si>
  <si>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</si>
  <si>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</si>
  <si>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</si>
  <si>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</si>
  <si>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</si>
  <si>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</si>
  <si>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</si>
  <si>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</si>
  <si>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</si>
  <si>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</si>
  <si>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</si>
  <si>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</si>
  <si>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</si>
  <si>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</si>
  <si>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</si>
  <si>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</si>
  <si>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</si>
  <si>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</si>
  <si>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</si>
  <si>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</si>
  <si>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</si>
  <si>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</si>
  <si>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</si>
  <si>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</si>
  <si>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</si>
  <si>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</si>
  <si>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</si>
  <si>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</si>
  <si>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</si>
  <si>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</si>
  <si>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</si>
  <si>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</si>
  <si>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</si>
  <si>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</si>
  <si>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</si>
  <si>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</si>
  <si>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</si>
  <si>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</si>
  <si>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</si>
  <si>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</si>
  <si>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</si>
  <si>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</si>
  <si>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</si>
  <si>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</si>
  <si>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</si>
  <si>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</si>
  <si>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</si>
  <si>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</si>
  <si>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</si>
  <si>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</si>
  <si>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</si>
  <si>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</si>
  <si>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</si>
  <si>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</si>
  <si>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</si>
  <si>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</si>
  <si>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</si>
  <si>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</si>
  <si>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</si>
  <si>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</si>
  <si>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</si>
  <si>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</si>
  <si>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</si>
  <si>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</si>
  <si>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</si>
  <si>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</si>
  <si>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</si>
  <si>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</si>
  <si>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</si>
  <si>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</si>
  <si>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</si>
  <si>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</si>
  <si>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</si>
  <si>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</si>
  <si>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</si>
  <si>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</si>
  <si>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</si>
  <si>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</si>
  <si>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</si>
  <si>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</si>
  <si>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</si>
  <si>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</si>
  <si>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</si>
  <si>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</si>
  <si>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</si>
  <si>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</si>
  <si>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</si>
  <si>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</si>
  <si>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</si>
  <si>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</si>
  <si>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</si>
  <si>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</si>
  <si>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</si>
  <si>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</si>
  <si>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</si>
  <si>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</si>
  <si>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</si>
  <si>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</si>
  <si>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</si>
  <si>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</si>
  <si>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</si>
  <si>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</si>
  <si>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</si>
  <si>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</si>
  <si>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</si>
  <si>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</si>
  <si>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</si>
  <si>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</si>
  <si>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</si>
  <si>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</si>
  <si>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</si>
  <si>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</si>
  <si>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</si>
  <si>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</si>
  <si>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</si>
  <si>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</si>
  <si>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</si>
  <si>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</si>
  <si>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</si>
  <si>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</si>
  <si>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</si>
  <si>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</si>
  <si>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</si>
  <si>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</si>
  <si>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</si>
  <si>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</si>
  <si>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</si>
  <si>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</si>
  <si>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</si>
  <si>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</si>
  <si>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</si>
  <si>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</si>
  <si>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</si>
  <si>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</si>
  <si>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</si>
  <si>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</si>
  <si>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</si>
  <si>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</si>
  <si>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</si>
  <si>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</si>
  <si>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</si>
  <si>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</si>
  <si>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</si>
  <si>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</si>
  <si>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</si>
  <si>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</si>
  <si>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</si>
  <si>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</si>
  <si>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</si>
  <si>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</si>
  <si>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</si>
  <si>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</si>
  <si>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</si>
  <si>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</si>
  <si>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</si>
  <si>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</si>
  <si>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</si>
  <si>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</si>
  <si>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</si>
  <si>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</si>
  <si>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</si>
  <si>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</si>
  <si>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</si>
  <si>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</si>
  <si>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</si>
  <si>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</si>
  <si>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</si>
  <si>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</si>
  <si>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</si>
  <si>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</si>
  <si>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</si>
  <si>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</si>
  <si>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</si>
  <si>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</si>
  <si>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</si>
  <si>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</si>
  <si>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</si>
  <si>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</si>
  <si>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</si>
  <si>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</si>
  <si>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</si>
  <si>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</si>
  <si>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</si>
  <si>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</si>
  <si>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</si>
  <si>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</si>
  <si>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</si>
  <si>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</si>
  <si>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</si>
  <si>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</si>
  <si>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</si>
  <si>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</si>
  <si>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</si>
  <si>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</si>
  <si>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</si>
  <si>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</si>
  <si>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</si>
  <si>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</si>
  <si>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</si>
  <si>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</si>
  <si>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</si>
  <si>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</si>
  <si>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</si>
  <si>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</si>
  <si>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</si>
  <si>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</si>
  <si>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</si>
  <si>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</si>
  <si>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</si>
  <si>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</si>
  <si>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</si>
  <si>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</si>
  <si>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</si>
  <si>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</si>
  <si>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</si>
  <si>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</si>
  <si>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</si>
  <si>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</si>
  <si>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</si>
  <si>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</si>
  <si>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</si>
  <si>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</si>
  <si>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</si>
  <si>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</si>
  <si>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</si>
  <si>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</si>
  <si>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</si>
  <si>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</si>
  <si>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</si>
  <si>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</si>
  <si>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</si>
  <si>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</si>
  <si>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</si>
  <si>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</si>
  <si>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</si>
  <si>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</si>
  <si>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</si>
  <si>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</si>
  <si>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</si>
  <si>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</si>
  <si>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</si>
  <si>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</si>
  <si>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</si>
  <si>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</si>
  <si>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</si>
  <si>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</si>
  <si>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</si>
  <si>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</si>
  <si>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</si>
  <si>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</si>
  <si>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</si>
  <si>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</si>
  <si>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</si>
  <si>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</si>
  <si>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</si>
  <si>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</si>
  <si>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</si>
  <si>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</si>
  <si>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</si>
  <si>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</si>
  <si>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</si>
  <si>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</si>
  <si>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</si>
  <si>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</si>
  <si>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</si>
  <si>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</si>
  <si>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</si>
  <si>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</si>
  <si>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</si>
  <si>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</si>
  <si>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</si>
  <si>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</si>
  <si>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</si>
  <si>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</si>
  <si>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</si>
  <si>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</si>
  <si>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</si>
  <si>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</si>
  <si>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</si>
  <si>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</si>
  <si>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</si>
  <si>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</si>
  <si>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</si>
  <si>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</si>
  <si>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</si>
  <si>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</si>
  <si>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</si>
  <si>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</si>
  <si>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</si>
  <si>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</si>
  <si>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</si>
  <si>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</si>
  <si>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</si>
  <si>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</si>
  <si>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</si>
  <si>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</si>
  <si>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</si>
  <si>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</si>
  <si>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</si>
  <si>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</si>
  <si>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</si>
  <si>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</si>
  <si>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</si>
  <si>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</si>
  <si>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</si>
  <si>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</si>
  <si>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</si>
  <si>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</si>
  <si>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</si>
  <si>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</si>
  <si>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</si>
  <si>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</si>
  <si>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</si>
  <si>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</si>
  <si>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</si>
  <si>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</si>
  <si>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</si>
  <si>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</si>
  <si>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</si>
  <si>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</si>
  <si>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</si>
  <si>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</si>
  <si>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</si>
  <si>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</si>
  <si>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</si>
  <si>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</si>
  <si>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</si>
  <si>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</si>
  <si>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</si>
  <si>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</si>
  <si>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</si>
  <si>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</si>
  <si>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</si>
  <si>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</si>
  <si>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</si>
  <si>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</si>
  <si>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</si>
  <si>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</si>
  <si>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</si>
  <si>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</si>
  <si>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</si>
  <si>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</si>
  <si>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</si>
  <si>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</si>
  <si>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</si>
  <si>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</si>
  <si>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</si>
  <si>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</si>
  <si>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</si>
  <si>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</si>
  <si>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</si>
  <si>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</si>
  <si>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</si>
  <si>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</si>
  <si>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</si>
  <si>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</si>
  <si>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</si>
  <si>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</si>
  <si>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</si>
  <si>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</si>
  <si>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</si>
  <si>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</si>
  <si>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</si>
  <si>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</si>
  <si>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</si>
  <si>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</si>
  <si>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</si>
  <si>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</si>
  <si>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</si>
  <si>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</si>
  <si>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</si>
  <si>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</si>
  <si>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</si>
  <si>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</si>
  <si>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</si>
  <si>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</si>
  <si>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</si>
  <si>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</si>
  <si>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</si>
  <si>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</si>
  <si>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</si>
  <si>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</si>
  <si>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</si>
  <si>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</si>
  <si>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</si>
  <si>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</si>
  <si>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</si>
  <si>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</si>
  <si>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</si>
  <si>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</si>
  <si>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</si>
  <si>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</si>
  <si>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</si>
  <si>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</si>
  <si>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</si>
  <si>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</si>
  <si>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</si>
  <si>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</si>
  <si>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</si>
  <si>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</si>
  <si>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</si>
  <si>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</si>
  <si>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</si>
  <si>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</si>
  <si>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</si>
  <si>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</si>
  <si>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</si>
  <si>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</si>
  <si>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</si>
  <si>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</si>
  <si>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</si>
  <si>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</si>
  <si>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</si>
  <si>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</si>
  <si>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</si>
  <si>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</si>
  <si>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</si>
  <si>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</si>
  <si>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</si>
  <si>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</si>
  <si>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</si>
  <si>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</si>
  <si>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</si>
  <si>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</si>
  <si>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</si>
  <si>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</si>
  <si>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</si>
  <si>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</si>
  <si>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</si>
  <si>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</si>
  <si>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</si>
  <si>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</si>
  <si>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</si>
  <si>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</si>
  <si>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</si>
  <si>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</si>
  <si>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</si>
  <si>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</si>
  <si>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</si>
  <si>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</si>
  <si>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</si>
  <si>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</si>
  <si>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</si>
  <si>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</si>
  <si>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</si>
  <si>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</si>
  <si>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</si>
  <si>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</si>
  <si>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</si>
  <si>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</si>
  <si>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</si>
  <si>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</si>
  <si>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</si>
  <si>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</si>
  <si>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</si>
  <si>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</si>
  <si>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</si>
  <si>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</si>
  <si>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</si>
  <si>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</si>
  <si>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</si>
  <si>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</si>
  <si>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</si>
  <si>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</si>
  <si>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</si>
  <si>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</si>
  <si>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</si>
  <si>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</si>
  <si>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</si>
  <si>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</si>
  <si>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</si>
  <si>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</si>
  <si>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</si>
  <si>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</si>
  <si>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</si>
  <si>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</si>
  <si>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</si>
  <si>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</si>
  <si>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</si>
  <si>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</si>
  <si>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</si>
  <si>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</si>
  <si>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</si>
  <si>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</si>
  <si>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</si>
  <si>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</si>
  <si>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</si>
  <si>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</si>
  <si>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</si>
  <si>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</si>
  <si>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</si>
  <si>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</si>
  <si>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</si>
  <si>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</si>
  <si>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</si>
  <si>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</si>
  <si>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</si>
  <si>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</si>
  <si>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</si>
  <si>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</si>
  <si>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</si>
  <si>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</si>
  <si>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</si>
  <si>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</si>
  <si>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</si>
  <si>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</si>
  <si>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</si>
  <si>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</si>
  <si>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</si>
  <si>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</si>
  <si>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</si>
  <si>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</si>
  <si>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</si>
  <si>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</si>
  <si>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</si>
  <si>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</si>
  <si>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</si>
  <si>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</si>
  <si>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</si>
  <si>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</si>
  <si>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</si>
  <si>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</si>
  <si>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</si>
  <si>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</si>
  <si>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</si>
  <si>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</si>
  <si>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</si>
  <si>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</si>
  <si>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</si>
  <si>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</si>
  <si>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</si>
  <si>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</si>
  <si>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</si>
  <si>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</si>
  <si>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</si>
  <si>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</si>
  <si>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</si>
  <si>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</si>
  <si>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</si>
  <si>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</si>
  <si>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</si>
  <si>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</si>
  <si>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</si>
  <si>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</si>
  <si>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</si>
  <si>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</si>
  <si>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</si>
  <si>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</si>
  <si>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</si>
  <si>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</si>
  <si>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</si>
  <si>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</si>
  <si>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</si>
  <si>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</si>
  <si>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</si>
  <si>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</si>
  <si>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</si>
  <si>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</si>
  <si>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</si>
  <si>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</si>
  <si>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</si>
  <si>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</si>
  <si>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</si>
  <si>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</si>
  <si>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</si>
  <si>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</si>
  <si>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</si>
  <si>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</si>
  <si>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</si>
  <si>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</si>
  <si>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</si>
  <si>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</si>
  <si>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</si>
  <si>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</si>
  <si>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</si>
  <si>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</si>
  <si>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</si>
  <si>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</si>
  <si>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</si>
  <si>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</si>
  <si>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</si>
  <si>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</si>
  <si>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</si>
  <si>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</si>
  <si>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</si>
  <si>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</si>
  <si>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</si>
  <si>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</si>
  <si>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</si>
  <si>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</si>
  <si>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</si>
  <si>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</si>
  <si>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</si>
  <si>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</si>
  <si>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</si>
  <si>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</si>
  <si>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</si>
  <si>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</si>
  <si>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</si>
  <si>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</si>
  <si>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</si>
  <si>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</si>
  <si>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</si>
  <si>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</si>
  <si>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</si>
  <si>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</si>
  <si>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</si>
  <si>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</si>
  <si>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</si>
  <si>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</si>
  <si>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</si>
  <si>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</si>
  <si>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</si>
  <si>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</si>
  <si>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</si>
  <si>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</si>
  <si>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</si>
  <si>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</si>
  <si>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</si>
  <si>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</si>
  <si>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</si>
  <si>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</si>
  <si>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</si>
  <si>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</si>
  <si>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</si>
  <si>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</si>
  <si>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</si>
  <si>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</si>
  <si>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</si>
  <si>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</si>
  <si>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</si>
  <si>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</si>
  <si>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</si>
  <si>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</si>
  <si>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</si>
  <si>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</si>
  <si>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</si>
  <si>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</si>
  <si>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</si>
  <si>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</si>
  <si>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</si>
  <si>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</si>
  <si>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</si>
  <si>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</si>
  <si>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</si>
  <si>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</si>
  <si>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</si>
  <si>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</si>
  <si>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</si>
  <si>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</si>
  <si>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</si>
  <si>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</si>
  <si>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</si>
  <si>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</si>
  <si>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</si>
  <si>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</si>
  <si>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</si>
  <si>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</si>
  <si>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</si>
  <si>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</si>
  <si>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</si>
  <si>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</si>
  <si>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</si>
  <si>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</si>
  <si>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</si>
  <si>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</si>
  <si>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</si>
  <si>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</si>
  <si>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</si>
  <si>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</si>
  <si>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</si>
  <si>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</si>
  <si>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</si>
  <si>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</si>
  <si>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</si>
  <si>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</si>
  <si>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</si>
  <si>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</si>
  <si>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</si>
  <si>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</si>
  <si>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</si>
  <si>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</si>
  <si>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</si>
  <si>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</si>
  <si>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</si>
  <si>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</si>
  <si>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</si>
  <si>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</si>
  <si>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</si>
  <si>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</si>
  <si>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</si>
  <si>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</si>
  <si>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</si>
  <si>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</si>
  <si>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</si>
  <si>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</si>
  <si>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</si>
  <si>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</si>
  <si>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</si>
  <si>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</si>
  <si>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</si>
  <si>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</si>
  <si>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</si>
  <si>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</si>
  <si>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</si>
  <si>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</si>
  <si>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</si>
  <si>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</si>
  <si>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</si>
  <si>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</si>
  <si>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</si>
  <si>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</si>
  <si>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</si>
  <si>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</si>
  <si>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</si>
  <si>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</si>
  <si>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</si>
  <si>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</si>
  <si>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</si>
  <si>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</si>
  <si>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</si>
  <si>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</si>
  <si>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</si>
  <si>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</si>
  <si>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</si>
  <si>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</si>
  <si>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</si>
  <si>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</si>
  <si>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</si>
  <si>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</si>
  <si>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</si>
  <si>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</si>
  <si>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</si>
  <si>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</si>
  <si>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</si>
  <si>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</si>
  <si>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</si>
  <si>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</si>
  <si>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</si>
  <si>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</si>
  <si>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</si>
  <si>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</si>
  <si>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</si>
  <si>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</si>
  <si>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</si>
  <si>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</si>
  <si>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</si>
  <si>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</si>
  <si>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</si>
  <si>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</si>
  <si>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</si>
  <si>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</si>
  <si>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</si>
  <si>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</si>
  <si>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</si>
  <si>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</si>
  <si>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</si>
  <si>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</si>
  <si>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</si>
  <si>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</si>
  <si>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</si>
  <si>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</si>
  <si>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</si>
  <si>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</si>
  <si>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</si>
  <si>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</si>
  <si>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</si>
  <si>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</si>
  <si>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</si>
  <si>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</si>
  <si>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</si>
  <si>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</si>
  <si>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</si>
  <si>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</si>
  <si>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</si>
  <si>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</si>
  <si>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</si>
  <si>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</si>
  <si>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</si>
  <si>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</si>
  <si>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</si>
  <si>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</si>
  <si>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</si>
  <si>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</si>
  <si>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</si>
  <si>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</si>
  <si>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</si>
  <si>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</si>
  <si>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</si>
  <si>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</si>
  <si>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</si>
  <si>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</si>
  <si>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</si>
  <si>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</si>
  <si>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</si>
  <si>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</si>
  <si>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</si>
  <si>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</si>
  <si>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</si>
  <si>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</si>
  <si>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</si>
  <si>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</si>
  <si>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</si>
  <si>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</si>
  <si>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</si>
  <si>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</si>
  <si>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</si>
  <si>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</si>
  <si>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</si>
  <si>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</si>
  <si>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</si>
  <si>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</si>
  <si>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</si>
  <si>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</si>
  <si>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</si>
  <si>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</si>
  <si>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</si>
  <si>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</si>
  <si>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</si>
  <si>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</si>
  <si>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</si>
  <si>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</si>
  <si>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</si>
  <si>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</si>
  <si>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</si>
  <si>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</si>
  <si>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</si>
  <si>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</si>
  <si>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</si>
  <si>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</si>
  <si>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</si>
  <si>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</si>
  <si>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</si>
  <si>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</si>
  <si>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</si>
  <si>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</si>
  <si>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</si>
  <si>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</si>
  <si>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</si>
  <si>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</si>
  <si>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</si>
  <si>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</si>
  <si>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</si>
  <si>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</si>
  <si>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</si>
  <si>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</si>
  <si>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</si>
  <si>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</si>
  <si>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</si>
  <si>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</si>
  <si>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</si>
  <si>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</si>
  <si>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</si>
  <si>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</si>
  <si>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</si>
  <si>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</si>
  <si>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</si>
  <si>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</si>
  <si>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</si>
  <si>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</si>
  <si>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</si>
  <si>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</si>
  <si>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</si>
  <si>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</si>
  <si>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</si>
  <si>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</si>
  <si>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</si>
  <si>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</si>
  <si>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</si>
  <si>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</si>
  <si>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</si>
  <si>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</si>
  <si>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</si>
  <si>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</si>
  <si>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</si>
  <si>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</si>
  <si>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</si>
  <si>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</si>
  <si>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</si>
  <si>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</si>
  <si>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</si>
  <si>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</si>
  <si>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</si>
  <si>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</si>
  <si>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</si>
  <si>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</si>
  <si>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</si>
  <si>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</si>
  <si>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</si>
  <si>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</si>
  <si>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</si>
  <si>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</si>
  <si>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</si>
  <si>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</si>
  <si>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</si>
  <si>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</si>
  <si>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</si>
  <si>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</si>
  <si>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</si>
  <si>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</si>
  <si>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</si>
  <si>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</si>
  <si>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</si>
  <si>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</si>
  <si>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</si>
  <si>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</si>
  <si>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</si>
  <si>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</si>
  <si>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</si>
  <si>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</si>
  <si>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</si>
  <si>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</si>
  <si>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</si>
  <si>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</si>
  <si>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</si>
  <si>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</si>
  <si>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</si>
  <si>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</si>
  <si>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</si>
  <si>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</si>
  <si>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</si>
  <si>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</si>
  <si>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</si>
  <si>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</si>
  <si>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</si>
  <si>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</si>
  <si>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</si>
  <si>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</si>
  <si>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</si>
  <si>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</si>
  <si>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</si>
  <si>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</si>
  <si>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</si>
  <si>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</si>
  <si>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</si>
  <si>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</si>
  <si>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</si>
  <si>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</si>
  <si>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</si>
  <si>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</si>
  <si>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</si>
  <si>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</si>
  <si>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</si>
  <si>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</si>
  <si>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</si>
  <si>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</si>
  <si>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</si>
  <si>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</si>
  <si>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</si>
  <si>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</si>
  <si>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</si>
  <si>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</si>
  <si>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</si>
  <si>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</si>
  <si>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</si>
  <si>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</si>
  <si>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</si>
  <si>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</si>
  <si>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</si>
  <si>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</si>
  <si>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</si>
  <si>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</si>
  <si>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</si>
  <si>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</si>
  <si>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</si>
  <si>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</si>
  <si>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</si>
  <si>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</si>
  <si>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</si>
  <si>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</si>
  <si>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</si>
  <si>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</si>
  <si>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</si>
  <si>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</si>
  <si>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</si>
  <si>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</si>
  <si>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</si>
  <si>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</si>
  <si>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</si>
  <si>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</si>
  <si>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</si>
  <si>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</si>
  <si>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</si>
  <si>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</si>
  <si>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</si>
  <si>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</si>
  <si>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</si>
  <si>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</si>
  <si>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</si>
  <si>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</si>
  <si>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</si>
  <si>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</si>
  <si>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</si>
  <si>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</si>
  <si>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</si>
  <si>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</si>
  <si>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</si>
  <si>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</si>
  <si>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</si>
  <si>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</si>
  <si>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</si>
  <si>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</si>
  <si>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</si>
  <si>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</si>
  <si>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</si>
  <si>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</si>
  <si>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</si>
  <si>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</si>
  <si>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</si>
  <si>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</si>
  <si>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</si>
  <si>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</si>
  <si>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</si>
  <si>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</si>
  <si>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</si>
  <si>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</si>
  <si>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</si>
  <si>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</si>
  <si>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</si>
  <si>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</si>
  <si>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</si>
  <si>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</si>
  <si>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</si>
  <si>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</si>
  <si>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</si>
  <si>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</si>
  <si>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</si>
  <si>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</si>
  <si>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</si>
  <si>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</si>
  <si>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</si>
  <si>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</si>
  <si>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</si>
  <si>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</si>
  <si>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</si>
  <si>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</si>
  <si>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</si>
  <si>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</si>
  <si>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</si>
  <si>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</si>
  <si>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</si>
  <si>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</si>
  <si>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</si>
  <si>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</si>
  <si>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</si>
  <si>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</si>
  <si>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</si>
  <si>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</si>
  <si>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</si>
  <si>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</si>
  <si>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</si>
  <si>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</si>
  <si>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</si>
  <si>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</si>
  <si>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</si>
  <si>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</si>
  <si>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</si>
  <si>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</si>
  <si>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</si>
  <si>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</si>
  <si>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</si>
  <si>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</si>
  <si>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</si>
  <si>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</si>
  <si>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</si>
  <si>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</si>
  <si>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</si>
  <si>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</si>
  <si>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</si>
  <si>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</si>
  <si>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</si>
  <si>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</si>
  <si>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</si>
  <si>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</si>
  <si>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</si>
  <si>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</si>
  <si>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</si>
  <si>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</si>
  <si>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</si>
  <si>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</si>
  <si>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</si>
  <si>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</si>
  <si>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</si>
  <si>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</si>
  <si>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</si>
  <si>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</si>
  <si>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</si>
  <si>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</si>
  <si>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</si>
  <si>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</si>
  <si>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</si>
  <si>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</si>
  <si>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</si>
  <si>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</si>
  <si>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</si>
  <si>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</si>
  <si>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</si>
  <si>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</si>
  <si>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</si>
  <si>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</si>
  <si>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</si>
  <si>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</si>
  <si>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</si>
  <si>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</si>
  <si>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</si>
  <si>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</si>
  <si>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</si>
  <si>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</si>
  <si>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</si>
  <si>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</si>
  <si>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</si>
  <si>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</si>
  <si>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</si>
  <si>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</si>
  <si>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</si>
  <si>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</si>
  <si>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</si>
  <si>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</si>
  <si>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</si>
  <si>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</si>
  <si>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</si>
  <si>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</si>
  <si>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</si>
  <si>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</si>
  <si>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</si>
  <si>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</si>
  <si>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</si>
  <si>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</si>
  <si>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</si>
  <si>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</si>
  <si>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</si>
  <si>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</si>
  <si>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</si>
  <si>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</si>
  <si>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</si>
  <si>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</si>
  <si>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</si>
  <si>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</si>
  <si>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</si>
  <si>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</si>
  <si>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</si>
  <si>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</si>
  <si>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</si>
  <si>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</si>
  <si>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</si>
  <si>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</si>
  <si>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</si>
  <si>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</si>
  <si>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</si>
  <si>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</si>
  <si>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</si>
  <si>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</si>
  <si>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</si>
  <si>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</si>
  <si>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</si>
  <si>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</si>
  <si>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</si>
  <si>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</si>
  <si>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</si>
  <si>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</si>
  <si>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</si>
  <si>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</si>
  <si>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</si>
  <si>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</si>
  <si>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</si>
  <si>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</si>
  <si>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</si>
  <si>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</si>
  <si>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</si>
  <si>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</si>
  <si>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</si>
  <si>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</si>
  <si>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</si>
  <si>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</si>
  <si>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</si>
  <si>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</si>
  <si>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</si>
  <si>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</si>
  <si>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</si>
  <si>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</si>
  <si>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</si>
  <si>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</si>
  <si>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</si>
  <si>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</si>
  <si>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</si>
  <si>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</si>
  <si>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</si>
  <si>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</si>
  <si>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</si>
  <si>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</si>
  <si>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</si>
  <si>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</si>
  <si>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</si>
  <si>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</si>
  <si>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</si>
  <si>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</si>
  <si>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</si>
  <si>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</si>
  <si>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</si>
  <si>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</si>
  <si>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</si>
  <si>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</si>
  <si>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</si>
  <si>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</si>
  <si>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</si>
  <si>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</si>
  <si>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</si>
  <si>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</si>
  <si>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</si>
  <si>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</si>
  <si>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</si>
  <si>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</si>
  <si>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</si>
  <si>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</si>
  <si>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</si>
  <si>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</si>
  <si>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</si>
  <si>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</si>
  <si>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</si>
  <si>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</si>
  <si>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</si>
  <si>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</si>
  <si>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</si>
  <si>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</si>
  <si>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</si>
  <si>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</si>
  <si>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</si>
  <si>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</si>
  <si>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</si>
  <si>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</si>
  <si>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</si>
  <si>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</si>
  <si>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</si>
  <si>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</si>
  <si>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</si>
  <si>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</si>
  <si>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</si>
  <si>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</si>
  <si>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</si>
  <si>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</si>
  <si>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</si>
  <si>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</si>
  <si>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</si>
  <si>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</si>
  <si>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</si>
  <si>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</si>
  <si>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</si>
  <si>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</si>
  <si>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</si>
  <si>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</si>
  <si>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</si>
  <si>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</si>
  <si>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</si>
  <si>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</si>
  <si>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</si>
  <si>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</si>
  <si>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</si>
  <si>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</si>
  <si>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</si>
  <si>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</si>
  <si>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</si>
  <si>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</si>
  <si>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</si>
  <si>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</si>
  <si>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</si>
  <si>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</si>
  <si>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</si>
  <si>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</si>
  <si>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</si>
  <si>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</si>
  <si>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</si>
  <si>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</si>
  <si>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</si>
  <si>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</si>
  <si>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</si>
  <si>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</si>
  <si>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</si>
  <si>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</si>
  <si>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</si>
  <si>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</si>
  <si>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</si>
  <si>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</si>
  <si>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</si>
  <si>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</si>
  <si>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</si>
  <si>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</si>
  <si>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</si>
  <si>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</si>
  <si>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</si>
  <si>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</si>
  <si>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</si>
  <si>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</si>
  <si>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</si>
  <si>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</si>
  <si>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</si>
  <si>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</si>
  <si>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</si>
  <si>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</si>
  <si>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</si>
  <si>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</si>
  <si>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</si>
  <si>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</si>
  <si>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</si>
  <si>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</si>
  <si>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</si>
  <si>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</si>
  <si>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</si>
  <si>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</si>
  <si>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</si>
  <si>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</si>
  <si>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</si>
  <si>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</si>
  <si>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</si>
  <si>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</si>
  <si>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</si>
  <si>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</si>
  <si>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</si>
  <si>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</si>
  <si>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</si>
  <si>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</si>
  <si>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</si>
  <si>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</si>
  <si>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</si>
  <si>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</si>
  <si>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</si>
  <si>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</si>
  <si>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</si>
  <si>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</si>
  <si>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</si>
  <si>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</si>
  <si>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</si>
  <si>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</si>
  <si>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</si>
  <si>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</si>
  <si>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</si>
  <si>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</si>
  <si>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</si>
  <si>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</si>
  <si>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</si>
  <si>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</si>
  <si>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</si>
  <si>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</si>
  <si>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</si>
  <si>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</si>
  <si>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</si>
  <si>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</si>
  <si>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</si>
  <si>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</si>
  <si>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</si>
  <si>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</si>
  <si>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</si>
  <si>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</si>
  <si>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</si>
  <si>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</si>
  <si>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</si>
  <si>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</si>
  <si>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</si>
  <si>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</si>
  <si>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</si>
  <si>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</si>
  <si>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</si>
  <si>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</si>
  <si>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</si>
  <si>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</si>
  <si>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</si>
  <si>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</si>
  <si>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</si>
  <si>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</si>
  <si>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</si>
  <si>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</si>
  <si>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</si>
  <si>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</si>
  <si>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</si>
  <si>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</si>
  <si>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</si>
  <si>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</si>
  <si>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</si>
  <si>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</si>
  <si>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</si>
  <si>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</si>
  <si>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</si>
  <si>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</si>
  <si>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</si>
  <si>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</si>
  <si>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</si>
  <si>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</si>
  <si>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</si>
  <si>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</si>
  <si>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</si>
  <si>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</si>
  <si>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</si>
  <si>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</si>
  <si>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</si>
  <si>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</si>
  <si>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</si>
  <si>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</si>
  <si>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</si>
  <si>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</si>
  <si>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</si>
  <si>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</si>
  <si>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</si>
  <si>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</si>
  <si>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</si>
  <si>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</si>
  <si>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</si>
  <si>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</si>
  <si>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</si>
  <si>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</si>
  <si>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</si>
  <si>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</si>
  <si>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</si>
  <si>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</si>
  <si>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</si>
  <si>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</si>
  <si>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</si>
  <si>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</si>
  <si>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</si>
  <si>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</si>
  <si>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</si>
  <si>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</si>
  <si>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</si>
  <si>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</si>
  <si>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</si>
  <si>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</si>
  <si>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</si>
  <si>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</si>
  <si>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</si>
  <si>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</si>
  <si>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</si>
  <si>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</si>
  <si>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</si>
  <si>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</si>
  <si>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</si>
  <si>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</si>
  <si>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</si>
  <si>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</si>
  <si>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</si>
  <si>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</si>
  <si>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</si>
  <si>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</si>
  <si>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</si>
  <si>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</si>
  <si>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</si>
  <si>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</si>
  <si>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</si>
  <si>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</si>
  <si>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</si>
  <si>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</si>
  <si>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</si>
  <si>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</si>
  <si>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</si>
  <si>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</si>
  <si>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</si>
  <si>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</si>
  <si>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</si>
  <si>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</si>
  <si>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</si>
  <si>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</si>
  <si>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</si>
  <si>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</si>
  <si>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</si>
  <si>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</si>
  <si>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</si>
  <si>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</si>
  <si>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</si>
  <si>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</si>
  <si>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</si>
  <si>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</si>
  <si>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</si>
  <si>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</si>
  <si>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</si>
  <si>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</si>
  <si>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</si>
  <si>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</si>
  <si>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</si>
  <si>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</si>
  <si>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</si>
  <si>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</si>
  <si>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</si>
  <si>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</si>
  <si>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</si>
  <si>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</si>
  <si>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</si>
  <si>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</si>
  <si>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</si>
  <si>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</si>
  <si>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</si>
  <si>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</si>
  <si>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</si>
  <si>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</si>
  <si>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</si>
  <si>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</si>
  <si>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</si>
  <si>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</si>
  <si>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</si>
  <si>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</si>
  <si>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</si>
  <si>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</si>
  <si>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</si>
  <si>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</si>
  <si>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</si>
  <si>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</si>
  <si>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</si>
  <si>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</si>
  <si>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</si>
  <si>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</si>
  <si>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</si>
  <si>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</si>
  <si>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</si>
  <si>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</si>
  <si>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</si>
  <si>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</si>
  <si>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</si>
  <si>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</si>
  <si>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</si>
  <si>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</si>
  <si>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</si>
  <si>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</si>
  <si>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</si>
  <si>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</si>
  <si>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</si>
  <si>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</si>
  <si>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</si>
  <si>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</si>
  <si>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</si>
  <si>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</si>
  <si>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</si>
  <si>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</si>
  <si>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</si>
  <si>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</si>
  <si>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</si>
  <si>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</si>
  <si>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</si>
  <si>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</si>
  <si>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</si>
  <si>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</si>
  <si>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</si>
  <si>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</si>
  <si>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</si>
  <si>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</si>
  <si>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</si>
  <si>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</si>
  <si>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</si>
  <si>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</si>
  <si>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</si>
  <si>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</si>
  <si>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</si>
  <si>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</si>
  <si>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</si>
  <si>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</si>
  <si>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</si>
  <si>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</si>
  <si>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</si>
  <si>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</si>
  <si>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</si>
  <si>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</si>
  <si>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</si>
  <si>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</si>
  <si>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</si>
  <si>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</si>
  <si>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</si>
  <si>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</si>
  <si>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</si>
  <si>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</si>
  <si>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</si>
  <si>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</si>
  <si>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</si>
  <si>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</si>
  <si>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</si>
  <si>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</si>
  <si>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</si>
  <si>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</si>
  <si>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</si>
  <si>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</si>
  <si>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</si>
  <si>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</si>
  <si>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</si>
  <si>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</si>
  <si>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</si>
  <si>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</si>
  <si>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</si>
  <si>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</si>
  <si>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</si>
  <si>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</si>
  <si>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</si>
  <si>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</si>
  <si>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</si>
  <si>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</si>
  <si>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</si>
  <si>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</si>
  <si>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</si>
  <si>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</si>
  <si>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</si>
  <si>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</si>
  <si>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</si>
  <si>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</si>
  <si>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</si>
  <si>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</si>
  <si>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</si>
  <si>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</si>
  <si>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</si>
  <si>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</si>
  <si>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</si>
  <si>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</si>
  <si>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</si>
  <si>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</si>
  <si>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</si>
  <si>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</si>
  <si>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</si>
  <si>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</si>
  <si>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</si>
  <si>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</si>
  <si>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</si>
  <si>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</si>
  <si>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</si>
  <si>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</si>
  <si>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</si>
  <si>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</si>
  <si>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</si>
  <si>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</si>
  <si>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</si>
  <si>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</si>
  <si>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</si>
  <si>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</si>
  <si>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</si>
  <si>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</si>
  <si>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</si>
  <si>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</si>
  <si>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</si>
  <si>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</si>
  <si>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</si>
  <si>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</si>
  <si>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</si>
  <si>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</si>
  <si>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</si>
  <si>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</si>
  <si>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</si>
  <si>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</si>
  <si>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</si>
  <si>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</si>
  <si>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</si>
  <si>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</si>
  <si>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</si>
  <si>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</si>
  <si>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</si>
  <si>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</si>
  <si>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</si>
  <si>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</si>
  <si>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</si>
  <si>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</si>
  <si>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</si>
  <si>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</si>
  <si>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</si>
  <si>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</si>
  <si>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</si>
  <si>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</si>
  <si>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</si>
  <si>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</si>
  <si>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</si>
  <si>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</si>
  <si>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</si>
  <si>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</si>
  <si>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</si>
  <si>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</si>
  <si>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</si>
  <si>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</si>
  <si>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</si>
  <si>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</si>
  <si>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</si>
  <si>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</si>
  <si>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</si>
  <si>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</si>
  <si>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</si>
  <si>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</si>
  <si>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</si>
  <si>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</si>
  <si>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</si>
  <si>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</si>
  <si>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</si>
  <si>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</si>
  <si>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</si>
  <si>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</si>
  <si>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</si>
  <si>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</si>
  <si>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</si>
  <si>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</si>
  <si>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</si>
  <si>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</si>
  <si>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</si>
  <si>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</si>
  <si>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</si>
  <si>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</si>
  <si>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</si>
  <si>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</si>
  <si>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</si>
  <si>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</si>
  <si>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</si>
  <si>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</si>
  <si>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</si>
  <si>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</si>
  <si>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</si>
  <si>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</si>
  <si>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</si>
  <si>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</si>
  <si>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</si>
  <si>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</si>
  <si>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</si>
  <si>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</si>
  <si>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</si>
  <si>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</si>
  <si>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</si>
  <si>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</si>
  <si>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</si>
  <si>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</si>
  <si>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</si>
  <si>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</si>
  <si>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</si>
  <si>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</si>
  <si>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</si>
  <si>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</si>
  <si>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</si>
  <si>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</si>
  <si>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</si>
  <si>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</si>
  <si>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</si>
  <si>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</si>
  <si>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</si>
  <si>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</si>
  <si>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</si>
  <si>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</si>
  <si>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</si>
  <si>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</si>
  <si>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</si>
  <si>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</si>
  <si>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</si>
  <si>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</si>
  <si>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</si>
  <si>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</si>
  <si>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</si>
  <si>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</si>
  <si>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</si>
  <si>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</si>
  <si>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</si>
  <si>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</si>
  <si>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</si>
  <si>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</si>
  <si>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</si>
  <si>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</si>
  <si>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</si>
  <si>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</si>
  <si>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</si>
  <si>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</si>
  <si>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</si>
  <si>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</si>
  <si>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</si>
  <si>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</si>
  <si>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</si>
  <si>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</si>
  <si>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</si>
  <si>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</si>
  <si>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</si>
  <si>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</si>
  <si>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</si>
  <si>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</si>
  <si>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</si>
  <si>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</si>
  <si>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</si>
  <si>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</si>
  <si>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</si>
  <si>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</si>
  <si>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</si>
  <si>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</si>
  <si>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</si>
  <si>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</si>
  <si>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</si>
  <si>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</si>
  <si>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</si>
  <si>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</si>
  <si>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</si>
  <si>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</si>
  <si>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</si>
  <si>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</si>
  <si>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</si>
  <si>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</si>
  <si>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</si>
  <si>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</si>
  <si>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</si>
  <si>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</si>
  <si>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</si>
  <si>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</si>
  <si>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</si>
  <si>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</si>
  <si>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</si>
  <si>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</si>
  <si>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</si>
  <si>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</si>
  <si>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</si>
  <si>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</si>
  <si>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</si>
  <si>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</si>
  <si>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</si>
  <si>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</si>
  <si>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</si>
  <si>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</si>
  <si>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</si>
  <si>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</si>
  <si>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</si>
  <si>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</si>
  <si>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</si>
  <si>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</si>
  <si>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</si>
  <si>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</si>
  <si>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</si>
  <si>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</si>
  <si>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</si>
  <si>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</si>
  <si>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</si>
  <si>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</si>
  <si>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</si>
  <si>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</si>
  <si>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</si>
  <si>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</si>
  <si>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</si>
  <si>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</si>
  <si>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</si>
  <si>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</si>
  <si>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</si>
  <si>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</si>
  <si>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</si>
  <si>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</si>
  <si>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</si>
  <si>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</si>
  <si>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</si>
  <si>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</si>
  <si>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</si>
  <si>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</si>
  <si>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</si>
  <si>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</si>
  <si>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</si>
  <si>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</si>
  <si>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</si>
  <si>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</si>
  <si>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</si>
  <si>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</si>
  <si>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</si>
  <si>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</si>
  <si>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</si>
  <si>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</si>
  <si>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</si>
  <si>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</si>
  <si>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</si>
  <si>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</si>
  <si>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</si>
  <si>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</si>
  <si>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</si>
  <si>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</si>
  <si>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</si>
  <si>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</si>
  <si>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</si>
  <si>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</si>
  <si>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</si>
  <si>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</si>
  <si>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</si>
  <si>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</si>
  <si>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</si>
  <si>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</si>
  <si>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</si>
  <si>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</si>
  <si>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</si>
  <si>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</si>
  <si>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</si>
  <si>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</si>
  <si>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</si>
  <si>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</si>
  <si>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</si>
  <si>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</si>
  <si>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</si>
  <si>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</si>
  <si>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</si>
  <si>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</si>
  <si>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</si>
  <si>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</si>
  <si>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</si>
  <si>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</si>
  <si>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</si>
  <si>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</si>
  <si>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</si>
  <si>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</si>
  <si>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</si>
  <si>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</si>
  <si>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</si>
  <si>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</si>
  <si>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</si>
  <si>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</si>
  <si>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</si>
  <si>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</si>
  <si>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</si>
  <si>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</si>
  <si>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</si>
  <si>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</si>
  <si>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</si>
  <si>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</si>
  <si>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</si>
  <si>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</si>
  <si>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</si>
  <si>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</si>
  <si>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</si>
  <si>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</si>
  <si>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</si>
  <si>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</si>
  <si>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</si>
  <si>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</si>
  <si>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</si>
  <si>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</si>
  <si>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</si>
  <si>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</si>
  <si>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</si>
  <si>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</si>
  <si>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</si>
  <si>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</si>
  <si>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</si>
  <si>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</si>
  <si>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</si>
  <si>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</si>
  <si>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</si>
  <si>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</si>
  <si>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</si>
  <si>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</si>
  <si>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</si>
  <si>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</si>
  <si>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</si>
  <si>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</si>
  <si>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</si>
  <si>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</si>
  <si>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</si>
  <si>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</si>
  <si>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</si>
  <si>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</si>
  <si>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</si>
  <si>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</si>
  <si>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</si>
  <si>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</si>
  <si>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</si>
  <si>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</si>
  <si>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</si>
  <si>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</si>
  <si>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</si>
  <si>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</si>
  <si>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</si>
  <si>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</si>
  <si>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</si>
  <si>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</si>
  <si>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</si>
  <si>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</si>
  <si>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</si>
  <si>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</si>
  <si>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</si>
  <si>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</si>
  <si>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</si>
  <si>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</si>
  <si>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</si>
  <si>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</si>
  <si>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</si>
  <si>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</si>
  <si>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</si>
  <si>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</si>
  <si>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</si>
  <si>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</si>
  <si>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</si>
  <si>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</si>
  <si>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</si>
  <si>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</si>
  <si>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</si>
  <si>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</si>
  <si>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</si>
  <si>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</si>
  <si>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</si>
  <si>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</si>
  <si>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</si>
  <si>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</si>
  <si>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</si>
  <si>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</si>
  <si>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</si>
  <si>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</si>
  <si>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</si>
  <si>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</si>
  <si>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</si>
  <si>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</si>
  <si>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</si>
  <si>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</si>
  <si>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</si>
  <si>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</si>
  <si>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</si>
  <si>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</si>
  <si>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</si>
  <si>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</si>
  <si>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</si>
  <si>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</si>
  <si>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</si>
  <si>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</si>
  <si>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</si>
  <si>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</si>
  <si>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</si>
  <si>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</si>
  <si>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</si>
  <si>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</si>
  <si>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</si>
  <si>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</si>
  <si>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</si>
  <si>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</si>
  <si>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</si>
  <si>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</si>
  <si>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</si>
  <si>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</si>
  <si>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</si>
  <si>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</si>
  <si>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</si>
  <si>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</si>
  <si>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</si>
  <si>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</si>
  <si>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</si>
  <si>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</si>
  <si>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</si>
  <si>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</si>
  <si>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</si>
  <si>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</si>
  <si>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</si>
  <si>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</si>
  <si>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</si>
  <si>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</si>
  <si>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</si>
  <si>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</si>
  <si>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</si>
  <si>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</si>
  <si>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</si>
  <si>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</si>
  <si>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</si>
  <si>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</si>
  <si>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</si>
  <si>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</si>
  <si>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</si>
  <si>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</si>
  <si>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</si>
  <si>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</si>
  <si>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</si>
  <si>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</si>
  <si>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</si>
  <si>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</si>
  <si>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</si>
  <si>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</si>
  <si>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</si>
  <si>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</si>
  <si>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</si>
  <si>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</si>
  <si>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</si>
  <si>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</si>
  <si>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</si>
  <si>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</si>
  <si>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</si>
  <si>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</si>
  <si>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</si>
  <si>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</si>
  <si>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</si>
  <si>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</si>
  <si>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</si>
  <si>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</si>
  <si>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</si>
  <si>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</si>
  <si>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</si>
  <si>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</si>
  <si>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</si>
  <si>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</si>
  <si>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</si>
  <si>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</si>
  <si>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</si>
  <si>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</si>
  <si>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</si>
  <si>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</si>
  <si>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</si>
  <si>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</si>
  <si>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</si>
  <si>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</si>
  <si>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</si>
  <si>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</si>
  <si>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</si>
  <si>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</si>
  <si>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</si>
  <si>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</si>
  <si>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</si>
  <si>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</si>
  <si>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</si>
  <si>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</si>
  <si>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</si>
  <si>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</si>
  <si>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</si>
  <si>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</si>
  <si>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</si>
  <si>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</si>
  <si>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</si>
  <si>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</si>
  <si>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</si>
  <si>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</si>
  <si>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</si>
  <si>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</si>
  <si>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</si>
  <si>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</si>
  <si>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</si>
  <si>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</si>
  <si>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</si>
  <si>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</si>
  <si>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</si>
  <si>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</si>
  <si>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</si>
  <si>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</si>
  <si>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</si>
  <si>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</si>
  <si>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</si>
  <si>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</si>
  <si>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</si>
  <si>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</si>
  <si>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</si>
  <si>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</si>
  <si>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</si>
  <si>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</si>
  <si>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</si>
  <si>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</si>
  <si>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</si>
  <si>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</si>
  <si>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</si>
  <si>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</si>
  <si>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</si>
  <si>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</si>
  <si>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</si>
  <si>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</si>
  <si>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</si>
  <si>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</si>
  <si>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</si>
  <si>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</si>
  <si>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</si>
  <si>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</si>
  <si>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</si>
  <si>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</si>
  <si>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</si>
  <si>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</si>
  <si>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</si>
  <si>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</si>
  <si>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</si>
  <si>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</si>
  <si>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</si>
  <si>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</si>
  <si>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</si>
  <si>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</si>
  <si>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</si>
  <si>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</si>
  <si>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</si>
  <si>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</si>
  <si>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</si>
  <si>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</si>
  <si>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</si>
  <si>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</si>
  <si>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</si>
  <si>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</si>
  <si>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</si>
  <si>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</si>
  <si>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</si>
  <si>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</si>
  <si>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</si>
  <si>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</si>
  <si>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</si>
  <si>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</si>
  <si>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</si>
  <si>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</si>
  <si>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</si>
  <si>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</si>
  <si>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</si>
  <si>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</si>
  <si>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</si>
  <si>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</si>
  <si>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</si>
  <si>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</si>
  <si>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</si>
  <si>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</si>
  <si>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</si>
  <si>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</si>
  <si>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</si>
  <si>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</si>
  <si>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</si>
  <si>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</si>
  <si>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</si>
  <si>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</si>
  <si>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</si>
  <si>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</si>
  <si>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</si>
  <si>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</si>
  <si>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</si>
  <si>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</si>
  <si>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</si>
  <si>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</si>
  <si>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</si>
  <si>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</si>
  <si>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</si>
  <si>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</si>
  <si>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</si>
  <si>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</si>
  <si>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</si>
  <si>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</si>
  <si>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</si>
  <si>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</si>
  <si>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</si>
  <si>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</si>
  <si>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</si>
  <si>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</si>
  <si>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</si>
  <si>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</si>
  <si>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</si>
  <si>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</si>
  <si>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</si>
  <si>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</si>
  <si>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</si>
  <si>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</si>
  <si>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</si>
  <si>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</si>
  <si>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</si>
  <si>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</si>
  <si>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</si>
  <si>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</si>
  <si>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</si>
  <si>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</si>
  <si>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</si>
  <si>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</si>
  <si>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</si>
  <si>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</si>
  <si>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</si>
  <si>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</si>
  <si>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</si>
  <si>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</si>
  <si>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</si>
  <si>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</si>
  <si>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</si>
  <si>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</si>
  <si>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</si>
  <si>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</si>
  <si>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</si>
  <si>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</si>
  <si>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</si>
  <si>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</si>
  <si>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</si>
  <si>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</si>
  <si>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</si>
  <si>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</si>
  <si>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</si>
  <si>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</si>
  <si>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</si>
  <si>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</si>
  <si>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</si>
  <si>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</si>
  <si>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</si>
  <si>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</si>
  <si>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</si>
  <si>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</si>
  <si>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</si>
  <si>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</si>
  <si>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</si>
  <si>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</si>
  <si>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</si>
  <si>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</si>
  <si>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</si>
  <si>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</si>
  <si>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</si>
  <si>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</si>
  <si>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</si>
  <si>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</si>
  <si>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</si>
  <si>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</si>
  <si>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</si>
  <si>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</si>
  <si>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</si>
  <si>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</si>
  <si>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</si>
  <si>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</si>
  <si>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</si>
  <si>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</si>
  <si>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</si>
  <si>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</si>
  <si>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</si>
  <si>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</si>
  <si>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</si>
  <si>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</si>
  <si>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</si>
  <si>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</si>
  <si>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</si>
  <si>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</si>
  <si>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</si>
  <si>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</si>
  <si>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</si>
  <si>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</si>
  <si>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</si>
  <si>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</si>
  <si>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</si>
  <si>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</si>
  <si>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</si>
  <si>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</si>
  <si>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</si>
  <si>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</si>
  <si>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</si>
  <si>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</si>
  <si>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</si>
  <si>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</si>
  <si>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</si>
  <si>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</si>
  <si>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</si>
  <si>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</si>
  <si>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</si>
  <si>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</si>
  <si>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</si>
  <si>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</si>
  <si>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</si>
  <si>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</si>
  <si>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</si>
  <si>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</si>
  <si>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</si>
  <si>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</si>
  <si>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</si>
  <si>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</si>
  <si>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</si>
  <si>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</si>
  <si>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</si>
  <si>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</si>
  <si>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</si>
  <si>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</si>
  <si>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</si>
  <si>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</si>
  <si>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</si>
  <si>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</si>
  <si>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</si>
  <si>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</si>
  <si>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</si>
  <si>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</si>
  <si>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</si>
  <si>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</si>
  <si>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</si>
  <si>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</si>
  <si>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</si>
  <si>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</si>
  <si>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</si>
  <si>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</si>
  <si>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</si>
  <si>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</si>
  <si>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</si>
  <si>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</si>
  <si>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</si>
  <si>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</si>
  <si>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</si>
  <si>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</si>
  <si>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</si>
  <si>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</si>
  <si>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</si>
  <si>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</si>
  <si>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</si>
  <si>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</si>
  <si>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</si>
  <si>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</si>
  <si>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</si>
  <si>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</si>
  <si>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</si>
  <si>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</si>
  <si>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</si>
  <si>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</si>
  <si>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</si>
  <si>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</si>
  <si>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</si>
  <si>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</si>
  <si>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</si>
  <si>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</si>
  <si>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</si>
  <si>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</si>
  <si>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</si>
  <si>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</si>
  <si>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</si>
  <si>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</si>
  <si>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</si>
  <si>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</si>
  <si>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</si>
  <si>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</si>
  <si>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</si>
  <si>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</si>
  <si>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</si>
  <si>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</si>
  <si>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</si>
  <si>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</si>
  <si>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</si>
  <si>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</si>
  <si>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</si>
  <si>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</si>
  <si>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</si>
  <si>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</si>
  <si>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</si>
  <si>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</si>
  <si>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</si>
  <si>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</si>
  <si>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</si>
  <si>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</si>
  <si>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</si>
  <si>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</si>
  <si>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</si>
  <si>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</si>
  <si>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</si>
  <si>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</si>
  <si>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</si>
  <si>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</si>
  <si>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</si>
  <si>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</si>
  <si>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</si>
  <si>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</si>
  <si>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</si>
  <si>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</si>
  <si>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</si>
  <si>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</si>
  <si>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</si>
  <si>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</si>
  <si>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</si>
  <si>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</si>
  <si>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</si>
  <si>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</si>
  <si>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</si>
  <si>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</si>
  <si>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</si>
  <si>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</si>
  <si>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</si>
  <si>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</si>
  <si>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</si>
  <si>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</si>
  <si>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</si>
  <si>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</si>
  <si>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</si>
  <si>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</si>
  <si>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</si>
  <si>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</si>
  <si>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</si>
  <si>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</si>
  <si>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</si>
  <si>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</si>
  <si>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</si>
  <si>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</si>
  <si>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</si>
  <si>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</si>
  <si>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</si>
  <si>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</si>
  <si>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</si>
  <si>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</si>
  <si>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</si>
  <si>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</si>
  <si>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</si>
  <si>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</si>
  <si>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</si>
  <si>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</si>
  <si>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</si>
  <si>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</si>
  <si>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</si>
  <si>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</si>
  <si>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</si>
  <si>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</si>
  <si>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</si>
  <si>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</si>
  <si>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</si>
  <si>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</si>
  <si>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</si>
  <si>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</si>
  <si>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</si>
  <si>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</si>
  <si>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</si>
  <si>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</si>
  <si>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</si>
  <si>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</si>
  <si>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</si>
  <si>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</si>
  <si>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</si>
  <si>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</si>
  <si>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</si>
  <si>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</si>
  <si>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</si>
  <si>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</si>
  <si>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</si>
  <si>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</si>
  <si>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</si>
  <si>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</si>
  <si>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</si>
  <si>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</si>
  <si>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</si>
  <si>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</si>
  <si>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</si>
  <si>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</si>
  <si>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</si>
  <si>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</si>
  <si>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</si>
  <si>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</si>
  <si>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</si>
  <si>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</si>
  <si>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</si>
  <si>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</si>
  <si>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</si>
  <si>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</si>
  <si>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</si>
  <si>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</si>
  <si>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</si>
  <si>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</si>
  <si>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</si>
  <si>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</si>
  <si>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</si>
  <si>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</si>
  <si>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</si>
  <si>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</si>
  <si>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</si>
  <si>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</si>
  <si>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</si>
  <si>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</si>
  <si>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</si>
  <si>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</si>
  <si>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</si>
  <si>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</si>
  <si>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</si>
  <si>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</si>
  <si>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</si>
  <si>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</si>
  <si>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</si>
  <si>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</si>
  <si>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</si>
  <si>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</si>
  <si>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</si>
  <si>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</si>
  <si>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</si>
  <si>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</si>
  <si>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</si>
  <si>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</si>
  <si>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</si>
  <si>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</si>
  <si>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</si>
  <si>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</si>
  <si>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</si>
  <si>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</si>
  <si>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</si>
  <si>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</si>
  <si>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</si>
  <si>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</si>
  <si>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</si>
  <si>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</si>
  <si>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</si>
  <si>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</si>
  <si>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</si>
  <si>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</si>
  <si>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</si>
  <si>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</si>
  <si>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</si>
  <si>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</si>
  <si>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</si>
  <si>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</si>
  <si>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</si>
  <si>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</si>
  <si>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</si>
  <si>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</si>
  <si>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</si>
  <si>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</si>
  <si>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</si>
  <si>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</si>
  <si>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</si>
  <si>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</si>
  <si>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</si>
  <si>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</si>
  <si>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</si>
  <si>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</si>
  <si>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</si>
  <si>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</si>
  <si>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</si>
  <si>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</si>
  <si>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</si>
  <si>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</si>
  <si>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</si>
  <si>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</si>
  <si>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</si>
  <si>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</si>
  <si>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</si>
  <si>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</si>
  <si>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</si>
  <si>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</si>
  <si>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</si>
  <si>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</si>
  <si>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</si>
  <si>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</si>
  <si>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</si>
  <si>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</si>
  <si>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</si>
  <si>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</si>
  <si>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</si>
  <si>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</si>
  <si>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</si>
  <si>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</si>
  <si>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</si>
  <si>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</si>
  <si>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</si>
  <si>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</si>
  <si>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</si>
  <si>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</si>
  <si>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</si>
  <si>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</si>
  <si>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</si>
  <si>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</si>
  <si>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</si>
  <si>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</si>
  <si>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</si>
  <si>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</si>
  <si>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</si>
  <si>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</si>
  <si>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</si>
  <si>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</si>
  <si>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</si>
  <si>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</si>
  <si>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</si>
  <si>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</si>
  <si>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</si>
  <si>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</si>
  <si>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</si>
  <si>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</si>
  <si>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</si>
  <si>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</si>
  <si>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</si>
  <si>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</si>
  <si>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</si>
  <si>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</si>
  <si>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</si>
  <si>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</si>
  <si>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</si>
  <si>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</si>
  <si>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</si>
  <si>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</si>
  <si>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</si>
  <si>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</si>
  <si>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</si>
  <si>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</si>
  <si>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</si>
  <si>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</si>
  <si>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</si>
  <si>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</si>
  <si>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</si>
  <si>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</si>
  <si>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</si>
  <si>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</si>
  <si>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</si>
  <si>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</si>
  <si>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</si>
  <si>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</si>
  <si>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</si>
  <si>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</si>
  <si>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</si>
  <si>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</si>
  <si>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</si>
  <si>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</si>
  <si>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</si>
  <si>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</si>
  <si>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</si>
  <si>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</si>
  <si>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</si>
  <si>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</si>
  <si>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</si>
  <si>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</si>
  <si>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</si>
  <si>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</si>
  <si>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</si>
  <si>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</si>
  <si>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</si>
  <si>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</si>
  <si>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</si>
  <si>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</si>
  <si>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</si>
  <si>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</si>
  <si>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</si>
  <si>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</si>
  <si>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</si>
  <si>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</si>
  <si>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</si>
  <si>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</si>
  <si>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</si>
  <si>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</si>
  <si>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</si>
  <si>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</si>
  <si>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</si>
  <si>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</si>
  <si>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</si>
  <si>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</si>
  <si>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</si>
  <si>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</si>
  <si>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</si>
  <si>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</si>
  <si>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</si>
  <si>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</si>
  <si>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</si>
  <si>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</si>
  <si>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</si>
  <si>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</si>
  <si>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</si>
  <si>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</si>
  <si>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</si>
  <si>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</si>
  <si>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</si>
  <si>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</si>
  <si>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</si>
  <si>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</si>
  <si>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</si>
  <si>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</si>
  <si>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</si>
  <si>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</si>
  <si>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</si>
  <si>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</si>
  <si>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</si>
  <si>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</si>
  <si>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</si>
  <si>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</si>
  <si>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</si>
  <si>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</si>
  <si>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</si>
  <si>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</si>
  <si>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</si>
  <si>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</si>
  <si>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</si>
  <si>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</si>
  <si>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</si>
  <si>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</si>
  <si>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</si>
  <si>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</si>
  <si>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</si>
  <si>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</si>
  <si>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</si>
  <si>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</si>
  <si>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</si>
  <si>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</si>
  <si>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</si>
  <si>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</si>
  <si>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</si>
  <si>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</si>
  <si>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</si>
  <si>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</si>
  <si>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</si>
  <si>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</si>
  <si>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</si>
  <si>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</si>
  <si>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</si>
  <si>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</si>
  <si>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</si>
  <si>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</si>
  <si>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</si>
  <si>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</si>
  <si>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</si>
  <si>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</si>
  <si>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</si>
  <si>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</si>
  <si>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</si>
  <si>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</si>
  <si>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</si>
  <si>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</si>
  <si>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</si>
  <si>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</si>
  <si>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</si>
  <si>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</si>
  <si>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</si>
  <si>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</si>
  <si>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</si>
  <si>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</si>
  <si>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</si>
  <si>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</si>
  <si>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</si>
  <si>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</si>
  <si>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</si>
  <si>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</si>
  <si>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</si>
  <si>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</si>
  <si>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</si>
  <si>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</si>
  <si>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</si>
  <si>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</si>
  <si>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</si>
  <si>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</si>
  <si>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</si>
  <si>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</si>
  <si>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</si>
  <si>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</si>
  <si>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</si>
  <si>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</si>
  <si>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</si>
  <si>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</si>
  <si>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</si>
  <si>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</si>
  <si>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</si>
  <si>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</si>
  <si>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</si>
  <si>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</si>
  <si>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</si>
  <si>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</si>
  <si>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</si>
  <si>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</si>
  <si>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</si>
  <si>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</si>
  <si>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</si>
  <si>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</si>
  <si>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</si>
  <si>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</si>
  <si>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</si>
  <si>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</si>
  <si>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</si>
  <si>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</si>
  <si>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</si>
  <si>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</si>
  <si>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</si>
  <si>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</si>
  <si>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</si>
  <si>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</si>
  <si>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</si>
  <si>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</si>
  <si>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</si>
  <si>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</si>
  <si>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</si>
  <si>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</si>
  <si>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</si>
  <si>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</si>
  <si>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</si>
  <si>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</si>
  <si>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</si>
  <si>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</si>
  <si>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</si>
  <si>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</si>
  <si>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</si>
  <si>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</si>
  <si>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</si>
  <si>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</si>
  <si>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</si>
  <si>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</si>
  <si>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</si>
  <si>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</si>
  <si>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</si>
  <si>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</si>
  <si>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</si>
  <si>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</si>
  <si>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</si>
  <si>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</si>
  <si>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</si>
  <si>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</si>
  <si>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</si>
  <si>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</si>
  <si>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</si>
  <si>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</si>
  <si>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</si>
  <si>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</si>
  <si>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</si>
  <si>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</si>
  <si>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</si>
  <si>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</si>
  <si>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</si>
  <si>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</si>
  <si>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</si>
  <si>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</si>
  <si>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</si>
  <si>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</si>
  <si>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</si>
  <si>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</si>
  <si>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</si>
  <si>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</si>
  <si>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</si>
  <si>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</si>
  <si>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</si>
  <si>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</si>
  <si>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</si>
  <si>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</si>
  <si>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</si>
  <si>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</si>
  <si>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</si>
  <si>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</si>
  <si>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</si>
  <si>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</si>
  <si>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</si>
  <si>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</si>
  <si>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</si>
  <si>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</si>
  <si>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</si>
  <si>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</si>
  <si>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</si>
  <si>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</si>
  <si>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</si>
  <si>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</si>
  <si>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</si>
  <si>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</si>
  <si>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</si>
  <si>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</si>
  <si>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</si>
  <si>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</si>
  <si>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</si>
  <si>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</si>
  <si>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</si>
  <si>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</si>
  <si>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</si>
  <si>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</si>
  <si>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</si>
  <si>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</si>
  <si>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</si>
  <si>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</si>
  <si>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</si>
  <si>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</si>
  <si>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</si>
  <si>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</si>
  <si>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</si>
  <si>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</si>
  <si>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</si>
  <si>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</si>
  <si>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</si>
  <si>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</si>
  <si>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</si>
  <si>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</si>
  <si>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</si>
  <si>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</si>
  <si>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</si>
  <si>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</si>
  <si>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</si>
  <si>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</si>
  <si>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</si>
  <si>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</si>
  <si>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</si>
  <si>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</si>
  <si>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</si>
  <si>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</si>
  <si>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</si>
  <si>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</si>
  <si>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</si>
  <si>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</si>
  <si>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</si>
  <si>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</si>
  <si>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</si>
  <si>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</si>
  <si>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</si>
  <si>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</si>
  <si>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</si>
  <si>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</si>
  <si>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</si>
  <si>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</si>
  <si>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</si>
  <si>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</si>
  <si>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</si>
  <si>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</si>
  <si>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</si>
  <si>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</si>
  <si>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</si>
  <si>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</si>
  <si>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</si>
  <si>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</si>
  <si>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</si>
  <si>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</si>
  <si>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</si>
  <si>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</si>
  <si>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</si>
  <si>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</si>
  <si>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</si>
  <si>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</si>
  <si>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</si>
  <si>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</si>
  <si>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</si>
  <si>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</si>
  <si>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</si>
  <si>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</si>
  <si>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</si>
  <si>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</si>
  <si>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</si>
  <si>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</si>
  <si>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</si>
  <si>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</si>
  <si>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</si>
  <si>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</si>
  <si>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</si>
  <si>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</si>
  <si>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</si>
  <si>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</si>
  <si>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</si>
  <si>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</si>
  <si>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</si>
  <si>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</si>
  <si>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</si>
  <si>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</si>
  <si>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</si>
  <si>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</si>
  <si>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</si>
  <si>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</si>
  <si>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</si>
  <si>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</si>
  <si>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</si>
  <si>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</si>
  <si>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</si>
  <si>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</si>
  <si>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</si>
  <si>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</si>
  <si>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</si>
  <si>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</si>
  <si>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</si>
  <si>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</si>
  <si>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</si>
  <si>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</si>
  <si>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</si>
  <si>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</si>
  <si>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</si>
  <si>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</si>
  <si>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</si>
  <si>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</si>
  <si>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</si>
  <si>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</si>
  <si>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</si>
  <si>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</si>
  <si>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</si>
  <si>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</si>
  <si>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</si>
  <si>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</si>
  <si>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</si>
  <si>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</si>
  <si>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</si>
  <si>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</si>
  <si>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</si>
  <si>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</si>
  <si>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</si>
  <si>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</si>
  <si>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</si>
  <si>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</si>
  <si>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</si>
  <si>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</si>
  <si>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</si>
  <si>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</si>
  <si>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</si>
  <si>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</si>
  <si>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</si>
  <si>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</si>
  <si>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</si>
  <si>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</si>
  <si>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</si>
  <si>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</si>
  <si>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</si>
  <si>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</si>
  <si>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</si>
  <si>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</si>
  <si>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</si>
  <si>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</si>
  <si>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</si>
  <si>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</si>
  <si>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</si>
  <si>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</si>
  <si>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</si>
  <si>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</si>
  <si>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</si>
  <si>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</si>
  <si>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</si>
  <si>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</si>
  <si>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</si>
  <si>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</si>
  <si>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</si>
  <si>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</si>
  <si>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</si>
  <si>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</si>
  <si>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</si>
  <si>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</si>
  <si>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</si>
  <si>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</si>
  <si>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</si>
  <si>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</si>
  <si>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</si>
  <si>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</si>
  <si>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</si>
  <si>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</si>
  <si>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</si>
  <si>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</si>
  <si>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</si>
  <si>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</si>
  <si>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</si>
  <si>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</si>
  <si>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</si>
  <si>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</si>
  <si>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</si>
  <si>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</si>
  <si>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</si>
  <si>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</si>
  <si>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</si>
  <si>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</si>
  <si>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</si>
  <si>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</si>
  <si>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</si>
  <si>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</si>
  <si>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</si>
  <si>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</si>
  <si>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</si>
  <si>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</si>
  <si>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</si>
  <si>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</si>
  <si>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</si>
  <si>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</si>
  <si>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</si>
  <si>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</si>
  <si>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</si>
  <si>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</si>
  <si>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</si>
  <si>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</si>
  <si>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</si>
  <si>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</si>
  <si>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</si>
  <si>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</si>
  <si>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</si>
  <si>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</si>
  <si>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</si>
  <si>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</si>
  <si>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</si>
  <si>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</si>
  <si>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</si>
  <si>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</si>
  <si>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</si>
  <si>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</si>
  <si>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</si>
  <si>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</si>
  <si>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</si>
  <si>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</si>
  <si>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</si>
  <si>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</si>
  <si>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</si>
  <si>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</si>
  <si>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</si>
  <si>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</si>
  <si>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</si>
  <si>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</si>
  <si>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</si>
  <si>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</si>
  <si>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</si>
  <si>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</si>
  <si>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</si>
  <si>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</si>
  <si>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</si>
  <si>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</si>
  <si>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</si>
  <si>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</si>
  <si>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</si>
  <si>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</si>
  <si>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</si>
  <si>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</si>
  <si>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</si>
  <si>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</si>
  <si>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</si>
  <si>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</si>
  <si>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</si>
  <si>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</si>
  <si>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</si>
  <si>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</si>
  <si>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</si>
  <si>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</si>
  <si>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</si>
  <si>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</si>
  <si>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</si>
  <si>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</si>
  <si>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</si>
  <si>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</si>
  <si>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</si>
  <si>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</si>
  <si>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</si>
  <si>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</si>
  <si>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</si>
  <si>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</si>
  <si>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</si>
  <si>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</si>
  <si>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</si>
  <si>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</si>
  <si>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</si>
  <si>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</si>
  <si>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</si>
  <si>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</si>
  <si>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</si>
  <si>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</si>
  <si>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</si>
  <si>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</si>
  <si>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</si>
  <si>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</si>
  <si>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</si>
  <si>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</si>
  <si>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</si>
  <si>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</si>
  <si>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</si>
  <si>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</si>
  <si>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</si>
  <si>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</si>
  <si>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</si>
  <si>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</si>
  <si>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</si>
  <si>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</si>
  <si>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</si>
  <si>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</si>
  <si>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</si>
  <si>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</si>
  <si>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</si>
  <si>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</si>
  <si>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</si>
  <si>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</si>
  <si>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</si>
  <si>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</si>
  <si>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</si>
  <si>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</si>
  <si>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</si>
  <si>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</si>
  <si>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</si>
  <si>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</si>
  <si>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</si>
  <si>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</si>
  <si>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</si>
  <si>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</si>
  <si>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</si>
  <si>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</si>
  <si>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</si>
  <si>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</si>
  <si>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</si>
  <si>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</si>
  <si>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</si>
  <si>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</si>
  <si>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</si>
  <si>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</si>
  <si>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</si>
  <si>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</si>
  <si>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</si>
  <si>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</si>
  <si>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</si>
  <si>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</si>
  <si>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</si>
  <si>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</si>
  <si>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</si>
  <si>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</si>
  <si>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</si>
  <si>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</si>
  <si>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</si>
  <si>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</si>
  <si>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</si>
  <si>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</si>
  <si>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</si>
  <si>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</si>
  <si>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</si>
  <si>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</si>
  <si>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</si>
  <si>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</si>
  <si>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</si>
  <si>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</si>
  <si>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</si>
  <si>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</si>
  <si>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</si>
  <si>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</si>
  <si>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</si>
  <si>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</si>
  <si>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</si>
  <si>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</si>
  <si>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</si>
  <si>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</si>
  <si>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</si>
  <si>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</si>
  <si>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</si>
  <si>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</si>
  <si>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</si>
  <si>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</si>
  <si>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</si>
  <si>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</si>
  <si>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</si>
  <si>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</si>
  <si>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</si>
  <si>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</si>
  <si>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</si>
  <si>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</si>
  <si>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</si>
  <si>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</si>
  <si>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</si>
  <si>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</si>
  <si>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</si>
  <si>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</si>
  <si>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</si>
  <si>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</si>
  <si>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</si>
  <si>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</si>
  <si>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</si>
  <si>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</si>
  <si>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</si>
  <si>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</si>
  <si>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</si>
  <si>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</si>
  <si>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</si>
  <si>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</si>
  <si>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</si>
  <si>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</si>
  <si>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</si>
  <si>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</si>
  <si>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</si>
  <si>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</si>
  <si>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</si>
  <si>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</si>
  <si>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</si>
  <si>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</si>
  <si>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</si>
  <si>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</si>
  <si>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</si>
  <si>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</si>
  <si>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</si>
  <si>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</si>
  <si>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</si>
  <si>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</si>
  <si>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</si>
  <si>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</si>
  <si>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</si>
  <si>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</si>
  <si>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</si>
  <si>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</si>
  <si>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</si>
  <si>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</si>
  <si>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</si>
  <si>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</si>
  <si>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</si>
  <si>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</si>
  <si>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</si>
  <si>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</si>
  <si>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</si>
  <si>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</si>
  <si>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</si>
  <si>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</si>
  <si>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</si>
  <si>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</si>
  <si>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</si>
  <si>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</si>
  <si>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</si>
  <si>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</si>
  <si>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</si>
  <si>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</si>
  <si>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</si>
  <si>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</si>
  <si>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</si>
  <si>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</si>
  <si>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</si>
  <si>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</si>
  <si>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</si>
  <si>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</si>
  <si>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</si>
  <si>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</si>
  <si>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</si>
  <si>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</si>
  <si>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</si>
  <si>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</si>
  <si>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</si>
  <si>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</si>
  <si>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</si>
  <si>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</si>
  <si>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</si>
  <si>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</si>
  <si>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</si>
  <si>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</si>
  <si>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</si>
  <si>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</si>
  <si>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</si>
  <si>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</si>
  <si>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</si>
  <si>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</si>
  <si>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</si>
  <si>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</si>
  <si>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</si>
  <si>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</si>
  <si>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</si>
  <si>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</si>
  <si>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</si>
  <si>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</si>
  <si>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</si>
  <si>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</si>
  <si>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</si>
  <si>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</si>
  <si>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</si>
  <si>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</si>
  <si>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</si>
  <si>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</si>
  <si>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</si>
  <si>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</si>
  <si>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</si>
  <si>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</si>
  <si>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</si>
  <si>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</si>
  <si>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</si>
  <si>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</si>
  <si>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</si>
  <si>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</si>
  <si>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</si>
  <si>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</si>
  <si>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</si>
  <si>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</si>
  <si>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</si>
  <si>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</si>
  <si>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</si>
  <si>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</si>
  <si>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</si>
  <si>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</si>
  <si>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</si>
  <si>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</si>
  <si>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</si>
  <si>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</si>
  <si>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</si>
  <si>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</si>
  <si>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</si>
  <si>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</si>
  <si>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</si>
  <si>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</si>
  <si>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</si>
  <si>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</si>
  <si>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</si>
  <si>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</si>
  <si>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</si>
  <si>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</si>
  <si>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</si>
  <si>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</si>
  <si>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</si>
  <si>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</si>
  <si>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</si>
  <si>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</si>
  <si>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</si>
  <si>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</si>
  <si>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</si>
  <si>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</si>
  <si>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</si>
  <si>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</si>
  <si>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</si>
  <si>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</si>
  <si>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</si>
  <si>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</si>
  <si>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</si>
  <si>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</si>
  <si>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</si>
  <si>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</si>
  <si>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</si>
  <si>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</si>
  <si>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</si>
  <si>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</si>
  <si>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</si>
  <si>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</si>
  <si>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</si>
  <si>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</si>
  <si>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</si>
  <si>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</si>
  <si>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</si>
  <si>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</si>
  <si>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</si>
  <si>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</si>
  <si>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</si>
  <si>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</si>
  <si>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</si>
  <si>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</si>
  <si>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</si>
  <si>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</si>
  <si>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</si>
  <si>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</si>
  <si>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</si>
  <si>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</si>
  <si>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</si>
  <si>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</si>
  <si>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</si>
  <si>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</si>
  <si>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</si>
  <si>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</si>
  <si>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</si>
  <si>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</si>
  <si>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</si>
  <si>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</si>
  <si>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</si>
  <si>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</si>
  <si>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</si>
  <si>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</si>
  <si>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</si>
  <si>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</si>
  <si>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</si>
  <si>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</si>
  <si>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</si>
  <si>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</si>
  <si>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</si>
  <si>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</si>
  <si>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</si>
  <si>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</si>
  <si>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</si>
  <si>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</si>
  <si>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</si>
  <si>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</si>
  <si>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</si>
  <si>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</si>
  <si>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</si>
  <si>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</si>
  <si>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</si>
  <si>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</si>
  <si>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</si>
  <si>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</si>
  <si>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</si>
  <si>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</si>
  <si>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</si>
  <si>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</si>
  <si>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</si>
  <si>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</si>
  <si>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</si>
  <si>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</si>
  <si>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</si>
  <si>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</si>
  <si>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</si>
  <si>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</si>
  <si>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</si>
  <si>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</si>
  <si>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</si>
  <si>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</si>
  <si>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</si>
  <si>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</si>
  <si>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</si>
  <si>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</si>
  <si>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</si>
  <si>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</si>
  <si>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</si>
  <si>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</si>
  <si>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</si>
  <si>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</si>
  <si>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</si>
  <si>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</si>
  <si>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</si>
  <si>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</si>
  <si>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</si>
  <si>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</si>
  <si>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</si>
  <si>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</si>
  <si>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</si>
  <si>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</si>
  <si>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</si>
  <si>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</si>
  <si>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</si>
  <si>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</si>
  <si>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</si>
  <si>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</si>
  <si>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</si>
  <si>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</si>
  <si>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</si>
  <si>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</si>
  <si>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</si>
  <si>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</si>
  <si>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</si>
  <si>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</si>
  <si>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</si>
  <si>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</si>
  <si>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</si>
  <si>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</si>
  <si>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</si>
  <si>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</si>
  <si>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</si>
  <si>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</si>
  <si>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</si>
  <si>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</si>
  <si>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</si>
  <si>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</si>
  <si>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</si>
  <si>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</si>
  <si>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</si>
  <si>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</si>
  <si>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</si>
  <si>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</si>
  <si>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</si>
  <si>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</si>
  <si>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</si>
  <si>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</si>
  <si>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</si>
  <si>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</si>
  <si>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</si>
  <si>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</si>
  <si>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</si>
  <si>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</si>
  <si>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</si>
  <si>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</si>
  <si>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</si>
  <si>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</si>
  <si>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</si>
  <si>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</si>
  <si>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</si>
  <si>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</si>
  <si>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</si>
  <si>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</si>
  <si>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</si>
  <si>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</si>
  <si>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</si>
  <si>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</si>
  <si>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</si>
  <si>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</si>
  <si>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</si>
  <si>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</si>
  <si>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</si>
  <si>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</si>
  <si>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</si>
  <si>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</si>
  <si>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</si>
  <si>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</si>
  <si>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</si>
  <si>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</si>
  <si>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</si>
  <si>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</si>
  <si>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</si>
  <si>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</si>
  <si>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</si>
  <si>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</si>
  <si>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</si>
  <si>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</si>
  <si>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</si>
  <si>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</si>
  <si>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</si>
  <si>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</si>
  <si>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</si>
  <si>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</si>
  <si>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</si>
  <si>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</si>
  <si>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</si>
  <si>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</si>
  <si>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</si>
  <si>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</si>
  <si>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</si>
  <si>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</si>
  <si>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</si>
  <si>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</si>
  <si>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</si>
  <si>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</si>
  <si>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</si>
  <si>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</si>
  <si>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</si>
  <si>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</si>
  <si>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</si>
  <si>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</si>
  <si>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</si>
  <si>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</si>
  <si>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</si>
  <si>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</si>
  <si>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</si>
  <si>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</si>
  <si>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</si>
  <si>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</si>
  <si>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</si>
  <si>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</si>
  <si>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</si>
  <si>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</si>
  <si>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</si>
  <si>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</si>
  <si>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</si>
  <si>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</si>
  <si>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</si>
  <si>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</si>
  <si>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</si>
  <si>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</si>
  <si>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</si>
  <si>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</si>
  <si>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</si>
  <si>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</si>
  <si>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</si>
  <si>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</si>
  <si>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</si>
  <si>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</si>
  <si>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</si>
  <si>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</si>
  <si>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</si>
  <si>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</si>
  <si>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</si>
  <si>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</si>
  <si>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</si>
  <si>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</si>
  <si>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</si>
  <si>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</si>
  <si>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</si>
  <si>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</si>
  <si>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</si>
  <si>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</si>
  <si>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</si>
  <si>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</si>
  <si>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</si>
  <si>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</si>
  <si>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</si>
  <si>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</si>
  <si>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</si>
  <si>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</si>
  <si>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</si>
  <si>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</si>
  <si>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</si>
  <si>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</si>
  <si>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</si>
  <si>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</si>
  <si>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</si>
  <si>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</si>
  <si>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</si>
  <si>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</si>
  <si>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</si>
  <si>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</si>
  <si>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</si>
  <si>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</si>
  <si>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</si>
  <si>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</si>
  <si>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</si>
  <si>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</si>
  <si>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</si>
  <si>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</si>
  <si>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</si>
  <si>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</si>
  <si>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</si>
  <si>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</si>
  <si>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</si>
  <si>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</si>
  <si>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</si>
  <si>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</si>
  <si>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</si>
  <si>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</si>
  <si>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</si>
  <si>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</si>
  <si>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</si>
  <si>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</si>
  <si>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</si>
  <si>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</si>
  <si>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</si>
  <si>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</si>
  <si>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</si>
  <si>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</si>
  <si>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</si>
  <si>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</si>
  <si>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</si>
  <si>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</si>
  <si>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</si>
  <si>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</si>
  <si>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</si>
  <si>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</si>
  <si>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</si>
  <si>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</si>
  <si>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</si>
  <si>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</si>
  <si>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</si>
  <si>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</si>
  <si>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</si>
  <si>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</si>
  <si>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</si>
  <si>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</si>
  <si>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</si>
  <si>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</si>
  <si>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</si>
  <si>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</si>
  <si>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</si>
  <si>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</si>
  <si>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</si>
  <si>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</si>
  <si>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</si>
  <si>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</si>
  <si>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</si>
  <si>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</si>
  <si>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</si>
  <si>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</si>
  <si>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</si>
  <si>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</si>
  <si>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</si>
  <si>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</si>
  <si>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</si>
  <si>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</si>
  <si>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</si>
  <si>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</si>
  <si>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</si>
  <si>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</si>
  <si>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</si>
  <si>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</si>
  <si>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</si>
  <si>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</si>
  <si>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</si>
  <si>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</si>
  <si>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</si>
  <si>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</si>
  <si>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</si>
  <si>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</si>
  <si>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</si>
  <si>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</si>
  <si>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</si>
  <si>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</si>
  <si>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</si>
  <si>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</si>
  <si>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</si>
  <si>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</si>
  <si>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</si>
  <si>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</si>
  <si>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</si>
  <si>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</si>
  <si>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</si>
  <si>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</si>
  <si>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</si>
  <si>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</si>
  <si>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</si>
  <si>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</si>
  <si>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</si>
  <si>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</si>
  <si>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</si>
  <si>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</si>
  <si>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</si>
  <si>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</si>
  <si>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</si>
  <si>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</si>
  <si>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</si>
  <si>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</si>
  <si>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</si>
  <si>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</si>
  <si>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</si>
  <si>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</si>
  <si>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</si>
  <si>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</si>
  <si>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</si>
  <si>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</si>
  <si>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</si>
  <si>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</si>
  <si>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</si>
  <si>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</si>
  <si>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</si>
  <si>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</si>
  <si>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</si>
  <si>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</si>
  <si>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</si>
  <si>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</si>
  <si>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</si>
  <si>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</si>
  <si>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</si>
  <si>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</si>
  <si>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</si>
  <si>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</si>
  <si>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</si>
  <si>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</si>
  <si>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</si>
  <si>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</si>
  <si>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</si>
  <si>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</si>
  <si>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</si>
  <si>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</si>
  <si>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</si>
  <si>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</si>
  <si>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</si>
  <si>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</si>
  <si>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</si>
  <si>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</si>
  <si>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</si>
  <si>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</si>
  <si>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</si>
  <si>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</si>
  <si>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</si>
  <si>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</si>
  <si>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</si>
  <si>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</si>
  <si>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</si>
  <si>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</si>
  <si>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</si>
  <si>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</si>
  <si>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</si>
  <si>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</si>
  <si>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</si>
  <si>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</si>
  <si>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</si>
  <si>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</si>
  <si>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</si>
  <si>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</si>
  <si>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</si>
  <si>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</si>
  <si>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</si>
  <si>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</si>
  <si>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</si>
  <si>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</si>
  <si>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</si>
  <si>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</si>
  <si>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</si>
  <si>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</si>
  <si>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</si>
  <si>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</si>
  <si>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</si>
  <si>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</si>
  <si>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</si>
  <si>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</si>
  <si>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</si>
  <si>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</si>
  <si>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</si>
  <si>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</si>
  <si>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</si>
  <si>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</si>
  <si>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</si>
  <si>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</si>
  <si>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</si>
  <si>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</si>
  <si>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</si>
  <si>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</si>
  <si>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</si>
  <si>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</si>
  <si>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</si>
  <si>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</si>
  <si>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</si>
  <si>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</si>
  <si>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</si>
  <si>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</si>
  <si>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</si>
  <si>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</si>
  <si>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</si>
  <si>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</si>
  <si>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</si>
  <si>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</si>
  <si>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</si>
  <si>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</si>
  <si>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</si>
  <si>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</si>
  <si>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</si>
  <si>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</si>
  <si>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</si>
  <si>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</si>
  <si>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</si>
  <si>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</si>
  <si>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</si>
  <si>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</si>
  <si>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</si>
  <si>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</si>
  <si>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</si>
  <si>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</si>
  <si>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</si>
  <si>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</si>
  <si>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</si>
  <si>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</si>
  <si>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</si>
  <si>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</si>
  <si>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</si>
  <si>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</si>
  <si>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</si>
  <si>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</si>
  <si>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</si>
  <si>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</si>
  <si>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</si>
  <si>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</si>
  <si>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</si>
  <si>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</si>
  <si>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</si>
  <si>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</si>
  <si>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</si>
  <si>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</si>
  <si>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</si>
  <si>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</si>
  <si>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</si>
  <si>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</si>
  <si>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</si>
  <si>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</si>
  <si>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</si>
  <si>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</si>
  <si>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</si>
  <si>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</si>
  <si>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</si>
  <si>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</si>
  <si>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</si>
  <si>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</si>
  <si>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</si>
  <si>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</si>
  <si>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</si>
  <si>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</si>
  <si>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</si>
  <si>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</si>
  <si>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</si>
  <si>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</si>
  <si>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</si>
  <si>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</si>
  <si>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</si>
  <si>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</si>
  <si>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</si>
  <si>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</si>
  <si>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</si>
  <si>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</si>
  <si>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</si>
  <si>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</si>
  <si>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</si>
  <si>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</si>
  <si>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</si>
  <si>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</si>
  <si>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</si>
  <si>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</si>
  <si>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</si>
  <si>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</si>
  <si>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</si>
  <si>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</si>
  <si>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</si>
  <si>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</si>
  <si>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</si>
  <si>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</si>
  <si>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</si>
  <si>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</si>
  <si>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</si>
  <si>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</si>
  <si>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</si>
  <si>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</si>
  <si>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</si>
  <si>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</si>
  <si>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</si>
  <si>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</si>
  <si>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</si>
  <si>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</si>
  <si>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</si>
  <si>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</si>
  <si>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</si>
  <si>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</si>
  <si>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</si>
  <si>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</si>
  <si>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</si>
  <si>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</si>
  <si>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</si>
  <si>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</si>
  <si>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</si>
  <si>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</si>
  <si>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</si>
  <si>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</si>
  <si>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</si>
  <si>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</si>
  <si>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</si>
  <si>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</si>
  <si>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</si>
  <si>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</si>
  <si>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</si>
  <si>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</si>
  <si>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</si>
  <si>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</si>
  <si>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</si>
  <si>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</si>
  <si>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</si>
  <si>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</si>
  <si>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</si>
  <si>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</si>
  <si>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</si>
  <si>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</si>
  <si>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</si>
  <si>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</si>
  <si>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</si>
  <si>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</si>
  <si>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</si>
  <si>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</si>
  <si>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</si>
  <si>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</si>
  <si>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</si>
  <si>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</si>
  <si>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</si>
  <si>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</si>
  <si>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</si>
  <si>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</si>
  <si>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</si>
  <si>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</si>
  <si>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</si>
  <si>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</si>
  <si>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</si>
  <si>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</si>
  <si>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</si>
  <si>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</si>
  <si>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</si>
  <si>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</si>
  <si>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</si>
  <si>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</si>
  <si>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</si>
  <si>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</si>
  <si>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</si>
  <si>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</si>
  <si>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</si>
  <si>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</si>
  <si>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</si>
  <si>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</si>
  <si>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</si>
  <si>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</si>
  <si>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</si>
  <si>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</si>
  <si>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</si>
  <si>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</si>
  <si>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</si>
  <si>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</si>
  <si>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</si>
  <si>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</si>
  <si>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</si>
  <si>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</si>
  <si>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</si>
  <si>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</si>
  <si>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</si>
  <si>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</si>
  <si>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</si>
  <si>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</si>
  <si>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</si>
  <si>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</si>
  <si>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</si>
  <si>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</si>
  <si>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</si>
  <si>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</si>
  <si>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</si>
  <si>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</si>
  <si>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</si>
  <si>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</si>
  <si>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</si>
  <si>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</si>
  <si>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</si>
  <si>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</si>
  <si>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</si>
  <si>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</si>
  <si>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</si>
  <si>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</si>
  <si>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</si>
  <si>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</si>
  <si>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</si>
  <si>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</si>
  <si>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</si>
  <si>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</si>
  <si>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</si>
  <si>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</si>
  <si>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</si>
  <si>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</si>
  <si>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</si>
  <si>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</si>
  <si>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</si>
  <si>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</si>
  <si>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</si>
  <si>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</si>
  <si>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</si>
  <si>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</si>
  <si>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</si>
  <si>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</si>
  <si>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</si>
  <si>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</si>
  <si>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</si>
  <si>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</si>
  <si>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</si>
  <si>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</si>
  <si>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</si>
  <si>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</si>
  <si>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</si>
  <si>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</si>
  <si>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</si>
  <si>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</si>
  <si>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</si>
  <si>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</si>
  <si>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</si>
  <si>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</si>
  <si>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</si>
  <si>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</si>
  <si>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</si>
  <si>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</si>
  <si>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</si>
  <si>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</si>
  <si>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</si>
  <si>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</si>
  <si>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</si>
  <si>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</si>
  <si>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</si>
  <si>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</si>
  <si>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</si>
  <si>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</si>
  <si>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</si>
  <si>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</si>
  <si>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</si>
  <si>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</si>
  <si>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</si>
  <si>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</si>
  <si>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</si>
  <si>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</si>
  <si>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</si>
  <si>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</si>
  <si>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</si>
  <si>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</si>
  <si>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</si>
  <si>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</si>
  <si>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</si>
  <si>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</si>
  <si>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</si>
  <si>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</si>
  <si>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</si>
  <si>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</si>
  <si>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</si>
  <si>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</si>
  <si>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</si>
  <si>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</si>
  <si>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</si>
  <si>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</si>
  <si>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</si>
  <si>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</si>
  <si>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</si>
  <si>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</si>
  <si>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</si>
  <si>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</si>
  <si>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</si>
  <si>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</si>
  <si>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</si>
  <si>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</si>
  <si>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</si>
  <si>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</si>
  <si>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</si>
  <si>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</si>
  <si>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</si>
  <si>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</si>
  <si>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</si>
  <si>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</si>
  <si>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</si>
  <si>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</si>
  <si>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</si>
  <si>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</si>
  <si>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</si>
  <si>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</si>
  <si>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</si>
  <si>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</si>
  <si>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</si>
  <si>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</si>
  <si>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</si>
  <si>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</si>
  <si>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</si>
  <si>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</si>
  <si>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</si>
  <si>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</si>
  <si>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</si>
  <si>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</si>
  <si>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</si>
  <si>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</si>
  <si>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</si>
  <si>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</si>
  <si>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</si>
  <si>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</si>
  <si>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</si>
  <si>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</si>
  <si>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</si>
  <si>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</si>
  <si>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</si>
  <si>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</si>
  <si>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</si>
  <si>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</si>
  <si>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</si>
  <si>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</si>
  <si>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</si>
  <si>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</si>
  <si>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</si>
  <si>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</si>
  <si>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</si>
  <si>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</si>
  <si>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</si>
  <si>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</si>
  <si>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</si>
  <si>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</si>
  <si>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</si>
  <si>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</si>
  <si>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</si>
  <si>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</si>
  <si>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</si>
  <si>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</si>
  <si>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</si>
  <si>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</si>
  <si>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</si>
  <si>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</si>
  <si>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</si>
  <si>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</si>
  <si>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</si>
  <si>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</si>
  <si>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</si>
  <si>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</si>
  <si>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</si>
  <si>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</si>
  <si>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</si>
  <si>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</si>
  <si>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</si>
  <si>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</si>
  <si>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</si>
  <si>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</si>
  <si>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</si>
  <si>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</si>
  <si>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</si>
  <si>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</si>
  <si>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</si>
  <si>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</si>
  <si>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</si>
  <si>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</si>
  <si>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</si>
  <si>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</si>
  <si>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</si>
  <si>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</si>
  <si>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</si>
  <si>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</si>
  <si>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</si>
  <si>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</si>
  <si>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</si>
  <si>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</si>
  <si>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</si>
  <si>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</si>
  <si>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</si>
  <si>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</si>
  <si>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</si>
  <si>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</si>
  <si>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</si>
  <si>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</si>
  <si>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</si>
  <si>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</si>
  <si>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</si>
  <si>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</si>
  <si>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</si>
  <si>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</si>
  <si>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</si>
  <si>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</si>
  <si>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</si>
  <si>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</si>
  <si>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</si>
  <si>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</si>
  <si>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</si>
  <si>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</si>
  <si>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</si>
  <si>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</si>
  <si>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</si>
  <si>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</si>
  <si>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</si>
  <si>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</si>
  <si>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</si>
  <si>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</si>
  <si>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</si>
  <si>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</si>
  <si>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</si>
  <si>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</si>
  <si>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</si>
  <si>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</si>
  <si>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</si>
  <si>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</si>
  <si>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</si>
  <si>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</si>
  <si>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</si>
  <si>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</si>
  <si>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</si>
  <si>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</si>
  <si>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</si>
  <si>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</si>
  <si>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</si>
  <si>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</si>
  <si>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</si>
  <si>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</si>
  <si>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</si>
  <si>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</si>
  <si>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</si>
  <si>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</si>
  <si>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</si>
  <si>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</si>
  <si>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</si>
  <si>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</si>
  <si>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</si>
  <si>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</si>
  <si>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</si>
  <si>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</si>
  <si>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</si>
  <si>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</si>
  <si>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</si>
  <si>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</si>
  <si>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</si>
  <si>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</si>
  <si>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</si>
  <si>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</si>
  <si>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</si>
  <si>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</si>
  <si>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</si>
  <si>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</si>
  <si>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</si>
  <si>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</si>
  <si>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</si>
  <si>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</si>
  <si>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</si>
  <si>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</si>
  <si>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</si>
  <si>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</si>
  <si>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</si>
  <si>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</si>
  <si>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</si>
  <si>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</si>
  <si>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</si>
  <si>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</si>
  <si>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</si>
  <si>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</si>
  <si>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</si>
  <si>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</si>
  <si>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</si>
  <si>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</si>
  <si>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</si>
  <si>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</si>
  <si>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</si>
  <si>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</si>
  <si>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</si>
  <si>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</si>
  <si>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</si>
  <si>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</si>
  <si>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</si>
  <si>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</si>
  <si>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</si>
  <si>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</si>
  <si>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</si>
  <si>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</si>
  <si>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</si>
  <si>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</si>
  <si>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</si>
  <si>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</si>
  <si>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</si>
  <si>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</si>
  <si>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</si>
  <si>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</si>
  <si>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</si>
  <si>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</si>
  <si>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</si>
  <si>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</si>
  <si>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</si>
  <si>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</si>
  <si>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</si>
  <si>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</si>
  <si>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</si>
  <si>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</si>
  <si>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</si>
  <si>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</si>
  <si>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</si>
  <si>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</si>
  <si>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</si>
  <si>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</si>
  <si>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</si>
  <si>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</si>
  <si>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</si>
  <si>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</si>
  <si>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</si>
  <si>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</si>
  <si>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</si>
  <si>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</si>
  <si>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</si>
  <si>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</si>
  <si>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</si>
  <si>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</si>
  <si>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</si>
  <si>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</si>
  <si>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</si>
  <si>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</si>
  <si>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</si>
  <si>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</si>
  <si>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</si>
  <si>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</si>
  <si>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</si>
  <si>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</si>
  <si>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</si>
  <si>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</si>
  <si>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</si>
  <si>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</si>
  <si>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</si>
  <si>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</si>
  <si>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</si>
  <si>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</si>
  <si>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</si>
  <si>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</si>
  <si>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</si>
  <si>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</si>
  <si>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</si>
  <si>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</si>
  <si>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</si>
  <si>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</si>
  <si>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</si>
  <si>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</si>
  <si>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</si>
  <si>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</si>
  <si>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</si>
  <si>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</si>
  <si>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</si>
  <si>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</si>
  <si>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</si>
  <si>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</si>
  <si>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</si>
  <si>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</si>
  <si>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</si>
  <si>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</si>
  <si>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</si>
  <si>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</si>
  <si>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</si>
  <si>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</si>
  <si>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</si>
  <si>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</si>
  <si>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</si>
  <si>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</si>
  <si>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</si>
  <si>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</si>
  <si>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</si>
  <si>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</si>
  <si>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</si>
  <si>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</si>
  <si>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</si>
  <si>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</si>
  <si>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</si>
  <si>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</si>
  <si>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</si>
  <si>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</si>
  <si>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</si>
  <si>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</si>
  <si>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</si>
  <si>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</si>
  <si>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</si>
  <si>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</si>
  <si>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</si>
  <si>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</si>
  <si>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</si>
  <si>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</si>
  <si>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</si>
  <si>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</si>
  <si>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</si>
  <si>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</si>
  <si>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</si>
  <si>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</si>
  <si>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</si>
  <si>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</si>
  <si>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</si>
  <si>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</si>
  <si>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</si>
  <si>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</si>
  <si>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</si>
  <si>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</si>
  <si>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</si>
  <si>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</si>
  <si>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</si>
  <si>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</si>
  <si>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</si>
  <si>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</si>
  <si>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</si>
  <si>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</si>
  <si>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</si>
  <si>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</si>
  <si>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</si>
  <si>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</si>
  <si>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</si>
  <si>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</si>
  <si>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</si>
  <si>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</si>
  <si>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</si>
  <si>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</si>
  <si>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</si>
  <si>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</si>
  <si>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</si>
  <si>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</si>
  <si>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</si>
  <si>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</si>
  <si>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</si>
  <si>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</si>
  <si>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</si>
  <si>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</si>
  <si>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</si>
  <si>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</si>
  <si>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</si>
  <si>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</si>
  <si>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</si>
  <si>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</si>
  <si>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</si>
  <si>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</si>
  <si>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</si>
  <si>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</si>
  <si>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</si>
  <si>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</si>
  <si>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</si>
  <si>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</si>
  <si>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</si>
  <si>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</si>
  <si>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</si>
  <si>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</si>
  <si>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</si>
  <si>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</si>
  <si>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</si>
  <si>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</si>
  <si>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</si>
  <si>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</si>
  <si>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</si>
  <si>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</si>
  <si>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</si>
  <si>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</si>
  <si>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</si>
  <si>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</si>
  <si>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</si>
  <si>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</si>
  <si>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</si>
  <si>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</si>
  <si>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</si>
  <si>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</si>
  <si>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</si>
  <si>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</si>
  <si>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</si>
  <si>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</si>
  <si>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</si>
  <si>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</si>
  <si>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</si>
  <si>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</si>
  <si>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</si>
  <si>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</si>
  <si>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</si>
  <si>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</si>
  <si>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</si>
  <si>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</si>
  <si>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</si>
  <si>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</si>
  <si>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</si>
  <si>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</si>
  <si>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</si>
  <si>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</si>
  <si>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</si>
  <si>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</si>
  <si>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</si>
  <si>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</si>
  <si>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</si>
  <si>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</si>
  <si>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</si>
  <si>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</si>
  <si>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</si>
  <si>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</si>
  <si>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</si>
  <si>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</si>
  <si>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</si>
  <si>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</si>
  <si>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</si>
  <si>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</si>
  <si>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</si>
  <si>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</si>
  <si>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</si>
  <si>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</si>
  <si>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</si>
  <si>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</si>
  <si>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</si>
  <si>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</si>
  <si>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</si>
  <si>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</si>
  <si>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</si>
  <si>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</si>
  <si>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</si>
  <si>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</si>
  <si>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</si>
  <si>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</si>
  <si>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</si>
  <si>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</si>
  <si>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</si>
  <si>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</si>
  <si>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</si>
  <si>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</si>
  <si>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</si>
  <si>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</si>
  <si>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</si>
  <si>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</si>
  <si>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</si>
  <si>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</si>
  <si>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</si>
  <si>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</si>
  <si>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</si>
  <si>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</si>
  <si>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</si>
  <si>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</si>
  <si>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</si>
  <si>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</si>
  <si>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</si>
  <si>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</si>
  <si>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</si>
  <si>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</si>
  <si>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</si>
  <si>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</si>
  <si>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</si>
  <si>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</si>
  <si>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</si>
  <si>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</si>
  <si>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</si>
  <si>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</si>
  <si>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</si>
  <si>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</si>
  <si>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</si>
  <si>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</si>
  <si>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</si>
  <si>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</si>
  <si>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</si>
  <si>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</si>
  <si>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</si>
  <si>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</si>
  <si>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</si>
  <si>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</si>
  <si>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</si>
  <si>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</si>
  <si>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</si>
  <si>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</si>
  <si>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</si>
  <si>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</si>
  <si>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</si>
  <si>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</si>
  <si>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</si>
  <si>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</si>
  <si>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</si>
  <si>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</si>
  <si>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</si>
  <si>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</si>
  <si>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</si>
  <si>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</si>
  <si>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</si>
  <si>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</si>
  <si>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</si>
  <si>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</si>
  <si>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</si>
  <si>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</si>
  <si>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</si>
  <si>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</si>
  <si>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</si>
  <si>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</si>
  <si>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</si>
  <si>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</si>
  <si>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</si>
  <si>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</si>
  <si>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</si>
  <si>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</si>
  <si>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</si>
  <si>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</si>
  <si>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</si>
  <si>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</si>
  <si>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</si>
  <si>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</si>
  <si>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</si>
  <si>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</si>
  <si>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</si>
  <si>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</si>
  <si>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</si>
  <si>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</si>
  <si>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</si>
  <si>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</si>
  <si>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</si>
  <si>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</si>
  <si>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</si>
  <si>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</si>
  <si>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</si>
  <si>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</si>
  <si>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</si>
  <si>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</si>
  <si>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</si>
  <si>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</si>
  <si>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</si>
  <si>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</si>
  <si>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</si>
  <si>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</si>
  <si>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</si>
  <si>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</si>
  <si>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</si>
  <si>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</si>
  <si>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</si>
  <si>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</si>
  <si>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</si>
  <si>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</si>
  <si>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</si>
  <si>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</si>
  <si>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</si>
  <si>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</si>
  <si>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</si>
  <si>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</si>
  <si>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</si>
  <si>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</si>
  <si>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</si>
  <si>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</si>
  <si>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</si>
  <si>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</si>
  <si>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</si>
  <si>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</si>
  <si>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</si>
  <si>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</si>
  <si>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</si>
  <si>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</si>
  <si>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</si>
  <si>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</si>
  <si>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</si>
  <si>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</si>
  <si>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</si>
  <si>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</si>
  <si>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</si>
  <si>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</si>
  <si>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</si>
  <si>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</si>
  <si>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</si>
  <si>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</si>
  <si>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</si>
  <si>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</si>
  <si>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</si>
  <si>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</si>
  <si>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</si>
  <si>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</si>
  <si>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</si>
  <si>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</si>
  <si>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</si>
  <si>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</si>
  <si>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</si>
  <si>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</si>
  <si>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</si>
  <si>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</si>
  <si>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</si>
  <si>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</si>
  <si>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</si>
  <si>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</si>
  <si>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</si>
  <si>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</si>
  <si>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</si>
  <si>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</si>
  <si>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</si>
  <si>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</si>
  <si>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</si>
  <si>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</si>
  <si>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</si>
  <si>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</si>
  <si>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</si>
  <si>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</si>
  <si>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</si>
  <si>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</si>
  <si>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</si>
  <si>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</si>
  <si>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</si>
  <si>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</si>
  <si>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</si>
  <si>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</si>
  <si>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</si>
  <si>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</si>
  <si>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</si>
  <si>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</si>
  <si>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</si>
  <si>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</si>
  <si>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</si>
  <si>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</si>
  <si>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</si>
  <si>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</si>
  <si>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</si>
  <si>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</si>
  <si>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</si>
  <si>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</si>
  <si>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</si>
  <si>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</si>
  <si>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</si>
  <si>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</si>
  <si>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</si>
  <si>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</si>
  <si>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</si>
  <si>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</si>
  <si>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</si>
  <si>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</si>
  <si>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</si>
  <si>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</si>
  <si>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</si>
  <si>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</si>
  <si>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</si>
  <si>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</si>
  <si>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</si>
  <si>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</si>
  <si>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</si>
  <si>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</si>
  <si>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</si>
  <si>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</si>
  <si>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</si>
  <si>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</si>
  <si>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</si>
  <si>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</si>
  <si>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</si>
  <si>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</si>
  <si>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</si>
  <si>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</si>
  <si>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</si>
  <si>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</si>
  <si>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</si>
  <si>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</si>
  <si>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</si>
  <si>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</si>
  <si>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</si>
  <si>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</si>
  <si>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</si>
  <si>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</si>
  <si>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</si>
  <si>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</si>
  <si>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</si>
  <si>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</si>
  <si>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</si>
  <si>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</si>
  <si>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</si>
  <si>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</si>
  <si>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</si>
  <si>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</si>
  <si>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</si>
  <si>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</si>
  <si>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</si>
  <si>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</si>
  <si>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</si>
  <si>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</si>
  <si>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</si>
  <si>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</si>
  <si>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</si>
  <si>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</si>
  <si>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</si>
  <si>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</si>
  <si>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</si>
  <si>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</si>
  <si>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</si>
  <si>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</si>
  <si>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</si>
  <si>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</si>
  <si>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</si>
  <si>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</si>
  <si>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</si>
  <si>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</si>
  <si>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</si>
  <si>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</si>
  <si>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</si>
  <si>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</si>
  <si>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</si>
  <si>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</si>
  <si>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</si>
  <si>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</si>
  <si>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</si>
  <si>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</si>
  <si>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</si>
  <si>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</si>
  <si>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</si>
  <si>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</si>
  <si>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</si>
  <si>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</si>
  <si>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</si>
  <si>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</si>
  <si>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</si>
  <si>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</si>
  <si>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</si>
  <si>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</si>
  <si>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</si>
  <si>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</si>
  <si>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</si>
  <si>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</si>
  <si>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</si>
  <si>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</si>
  <si>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</si>
  <si>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</si>
  <si>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</si>
  <si>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</si>
  <si>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</si>
  <si>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</si>
  <si>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</si>
  <si>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</si>
  <si>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</si>
  <si>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</si>
  <si>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</si>
  <si>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</si>
  <si>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</si>
  <si>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</si>
  <si>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</si>
  <si>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</si>
  <si>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</si>
  <si>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</si>
  <si>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</si>
  <si>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</si>
  <si>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</si>
  <si>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</si>
  <si>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</si>
  <si>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</si>
  <si>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</si>
  <si>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</si>
  <si>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</si>
  <si>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</si>
  <si>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</si>
  <si>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</si>
  <si>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</si>
  <si>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</si>
  <si>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</si>
  <si>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</si>
  <si>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</si>
  <si>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</si>
  <si>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</si>
  <si>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</si>
  <si>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</si>
  <si>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</si>
  <si>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</si>
  <si>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</si>
  <si>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</si>
  <si>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</si>
  <si>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</si>
  <si>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</si>
  <si>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</si>
  <si>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</si>
  <si>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</si>
  <si>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</si>
  <si>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</si>
  <si>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</si>
  <si>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</si>
  <si>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</si>
  <si>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</si>
  <si>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</si>
  <si>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</si>
  <si>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</si>
  <si>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</si>
  <si>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</si>
  <si>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</si>
  <si>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</si>
  <si>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</si>
  <si>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</si>
  <si>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</si>
  <si>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</si>
  <si>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</si>
  <si>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</si>
  <si>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</si>
  <si>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</si>
  <si>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</si>
  <si>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</si>
  <si>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</si>
  <si>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</si>
  <si>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</si>
  <si>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</si>
  <si>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</si>
  <si>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</si>
  <si>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</si>
  <si>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</si>
  <si>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</si>
  <si>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</si>
  <si>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</si>
  <si>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</si>
  <si>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</si>
  <si>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</si>
  <si>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</si>
  <si>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</si>
  <si>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</si>
  <si>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</si>
  <si>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</si>
  <si>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</si>
  <si>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</si>
  <si>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</si>
  <si>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</si>
  <si>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</si>
  <si>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</si>
  <si>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</si>
  <si>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</si>
  <si>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</si>
  <si>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</si>
  <si>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</si>
  <si>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</si>
  <si>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</si>
  <si>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</si>
  <si>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</si>
  <si>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</si>
  <si>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</si>
  <si>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</si>
  <si>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</si>
  <si>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</si>
  <si>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</si>
  <si>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</si>
  <si>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</si>
  <si>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</si>
  <si>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</si>
  <si>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</si>
  <si>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</si>
  <si>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</si>
  <si>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</si>
  <si>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</si>
  <si>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</si>
  <si>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</si>
  <si>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</si>
  <si>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</si>
  <si>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</si>
  <si>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</si>
  <si>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</si>
  <si>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</si>
  <si>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</si>
  <si>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</si>
  <si>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</si>
  <si>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</si>
  <si>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</si>
  <si>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</si>
  <si>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</si>
  <si>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</si>
  <si>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</si>
  <si>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</si>
  <si>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</si>
  <si>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</si>
  <si>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</si>
  <si>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</si>
  <si>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</si>
  <si>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</si>
  <si>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</si>
  <si>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</si>
  <si>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</si>
  <si>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</si>
  <si>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</si>
  <si>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</si>
  <si>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</si>
  <si>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</si>
  <si>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</si>
  <si>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</si>
  <si>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</si>
  <si>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</si>
  <si>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</si>
  <si>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</si>
  <si>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</si>
  <si>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</si>
  <si>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</si>
  <si>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</si>
  <si>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</si>
  <si>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</si>
  <si>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</si>
  <si>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</si>
  <si>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</si>
  <si>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</si>
  <si>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</si>
  <si>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</si>
  <si>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</si>
  <si>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</si>
  <si>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</si>
  <si>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</si>
  <si>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</si>
  <si>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</si>
  <si>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</si>
  <si>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</si>
  <si>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</si>
  <si>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</si>
  <si>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</si>
  <si>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</si>
  <si>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</si>
  <si>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</si>
  <si>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</si>
  <si>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</si>
  <si>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</si>
  <si>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</si>
  <si>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</si>
  <si>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</si>
  <si>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</si>
  <si>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</si>
  <si>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</si>
  <si>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</si>
  <si>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</si>
  <si>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</si>
  <si>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</si>
  <si>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</si>
  <si>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</si>
  <si>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</si>
  <si>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</si>
  <si>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</si>
  <si>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</si>
  <si>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</si>
  <si>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</si>
  <si>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</si>
  <si>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</si>
  <si>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</si>
  <si>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</si>
  <si>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</si>
  <si>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</si>
  <si>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</si>
  <si>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</si>
  <si>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</si>
  <si>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</si>
  <si>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</si>
  <si>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</si>
  <si>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</si>
  <si>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</si>
  <si>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</si>
  <si>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</si>
  <si>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</si>
  <si>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</si>
  <si>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</si>
  <si>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</si>
  <si>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</si>
  <si>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</si>
  <si>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</si>
  <si>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</si>
  <si>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</si>
  <si>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</si>
  <si>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</si>
  <si>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</si>
  <si>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</si>
  <si>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</si>
  <si>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</si>
  <si>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</si>
  <si>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</si>
  <si>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</si>
  <si>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</si>
  <si>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</si>
  <si>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</si>
  <si>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</si>
  <si>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</si>
  <si>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</si>
  <si>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</si>
  <si>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</si>
  <si>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</si>
  <si>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</si>
  <si>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</si>
  <si>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</si>
  <si>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</si>
  <si>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</si>
  <si>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</si>
  <si>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</si>
  <si>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</si>
  <si>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</si>
  <si>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</si>
  <si>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</si>
  <si>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</si>
  <si>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</si>
  <si>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</si>
  <si>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</si>
  <si>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</si>
  <si>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</si>
  <si>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</si>
  <si>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</si>
  <si>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</si>
  <si>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</si>
  <si>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</si>
  <si>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</si>
  <si>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</si>
  <si>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</si>
  <si>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</si>
  <si>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</si>
  <si>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</si>
  <si>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</si>
  <si>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</si>
  <si>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</si>
  <si>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</si>
  <si>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</si>
  <si>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</si>
  <si>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</si>
  <si>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</si>
  <si>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</si>
  <si>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</si>
  <si>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</si>
  <si>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</si>
  <si>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</si>
  <si>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</si>
  <si>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</si>
  <si>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</si>
  <si>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</si>
  <si>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</si>
  <si>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</si>
  <si>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</si>
  <si>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</si>
  <si>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</si>
  <si>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</si>
  <si>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</si>
  <si>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</si>
  <si>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</si>
  <si>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</si>
  <si>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</si>
  <si>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</si>
  <si>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</si>
  <si>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</si>
  <si>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</si>
  <si>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</si>
  <si>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</si>
  <si>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</si>
  <si>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</si>
  <si>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</si>
  <si>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</si>
  <si>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</si>
  <si>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</si>
  <si>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</si>
  <si>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</si>
  <si>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</si>
  <si>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</si>
  <si>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</si>
  <si>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</si>
  <si>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</si>
  <si>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</si>
  <si>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</si>
  <si>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</si>
  <si>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</si>
  <si>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</si>
  <si>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</si>
  <si>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</si>
  <si>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</si>
  <si>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</si>
  <si>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</si>
  <si>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</si>
  <si>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</si>
  <si>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</si>
  <si>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</si>
  <si>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</si>
  <si>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</si>
  <si>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</si>
  <si>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</si>
  <si>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</si>
  <si>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</si>
  <si>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</si>
  <si>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</si>
  <si>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</si>
  <si>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</si>
  <si>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</si>
  <si>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</si>
  <si>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</si>
  <si>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</si>
  <si>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</si>
  <si>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</si>
  <si>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</si>
  <si>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</si>
  <si>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</si>
  <si>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</si>
  <si>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</si>
  <si>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</si>
  <si>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</si>
  <si>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</si>
  <si>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</si>
  <si>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</si>
  <si>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</si>
  <si>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</si>
  <si>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</si>
  <si>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</si>
  <si>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</si>
  <si>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</si>
  <si>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</si>
  <si>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</si>
  <si>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</si>
  <si>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</si>
  <si>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</si>
  <si>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</si>
  <si>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</si>
  <si>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</si>
  <si>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</si>
  <si>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</si>
  <si>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</si>
  <si>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</si>
  <si>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</si>
  <si>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</si>
  <si>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</si>
  <si>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</si>
  <si>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</si>
  <si>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</si>
  <si>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</si>
  <si>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</si>
  <si>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</si>
  <si>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</si>
  <si>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</si>
  <si>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</si>
  <si>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</si>
  <si>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</si>
  <si>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</si>
  <si>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</si>
  <si>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</si>
  <si>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</si>
  <si>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</si>
  <si>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</si>
  <si>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</si>
  <si>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</si>
  <si>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</si>
  <si>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</si>
  <si>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</si>
  <si>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</si>
  <si>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</si>
  <si>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</si>
  <si>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</si>
  <si>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</si>
  <si>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</si>
  <si>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</si>
  <si>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</si>
  <si>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</si>
  <si>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</si>
  <si>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</si>
  <si>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</si>
  <si>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</si>
  <si>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</si>
  <si>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</si>
  <si>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</si>
  <si>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</si>
  <si>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</si>
  <si>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</si>
  <si>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</si>
  <si>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</si>
  <si>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</si>
  <si>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</si>
  <si>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</si>
  <si>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</si>
  <si>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</si>
  <si>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</si>
  <si>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</si>
  <si>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</si>
  <si>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</si>
  <si>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</si>
  <si>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</si>
  <si>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</si>
  <si>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PCM-20251130-00001017</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</si>
  <si>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</si>
  <si>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</si>
  <si>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</si>
  <si>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</si>
  <si>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</si>
  <si>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</si>
  <si>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</si>
  <si>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</si>
  <si>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</si>
  <si>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</si>
  <si>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</si>
  <si>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</si>
  <si>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</si>
  <si>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</si>
  <si>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</si>
  <si>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</si>
  <si>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</si>
  <si>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</si>
  <si>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</si>
  <si>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</si>
  <si>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</si>
  <si>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</si>
  <si>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</si>
  <si>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</si>
  <si>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</si>
  <si>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</si>
  <si>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</si>
  <si>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</si>
  <si>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</si>
  <si>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</si>
  <si>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</si>
  <si>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</si>
  <si>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</si>
  <si>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</si>
  <si>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</si>
  <si>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</si>
  <si>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</si>
  <si>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</si>
  <si>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</si>
  <si>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</si>
  <si>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</si>
  <si>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</si>
  <si>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</si>
  <si>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</si>
  <si>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</si>
  <si>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</si>
  <si>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</si>
  <si>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</si>
  <si>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</si>
  <si>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</si>
  <si>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</si>
  <si>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</si>
  <si>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</si>
  <si>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</si>
  <si>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</si>
  <si>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</si>
  <si>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</si>
  <si>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</si>
  <si>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</si>
  <si>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</si>
  <si>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</si>
  <si>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</si>
  <si>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</si>
  <si>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</si>
  <si>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</si>
  <si>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</si>
  <si>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</si>
  <si>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</si>
  <si>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</si>
  <si>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</si>
  <si>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</si>
  <si>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</si>
  <si>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</si>
  <si>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</si>
  <si>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</si>
  <si>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</si>
  <si>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</si>
  <si>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</si>
  <si>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</si>
  <si>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</si>
  <si>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</si>
  <si>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</si>
  <si>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</si>
  <si>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</si>
  <si>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</si>
  <si>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</si>
  <si>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</si>
  <si>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PCM-20251130-00001024</t>
  </si>
  <si>
    <t>fire in TE cables inside the monopole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</si>
  <si>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</si>
  <si>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</si>
  <si>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</si>
  <si>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</si>
  <si>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</si>
  <si>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</si>
  <si>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</si>
  <si>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</si>
  <si>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</si>
  <si>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</si>
  <si>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PCM-20251130-00000927</t>
  </si>
  <si>
    <t>Sceco NA and sceco team replacing main transformer, roads closed and sceco meter not accessible by car, site located in main road and can't connect PG</t>
  </si>
  <si>
    <t>PCM-20251130-00001005</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</si>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</sst>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5" dataDxfId="154" headerRowBorderDxfId="152" tableBorderDxfId="153" totalsRowBorderDxfId="151">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6" dataDxfId="45" headerRowBorderDxfId="43" tableBorderDxfId="44" totalsRowBorderDxfId="42">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29" dataDxfId="28" headerRowBorderDxfId="26" tableBorderDxfId="27">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3" totalsRowShown="0" headerRowDxfId="13" tableBorderDxfId="12">
  <autoFilter ref="A1:L4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J10" sqref="J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328.73535138888838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2</v>
      </c>
      <c r="D3" s="56" t="s">
        <v>11193</v>
      </c>
      <c r="E3" s="127" t="s">
        <v>39106</v>
      </c>
      <c r="F3" s="126">
        <v>45991.621319444443</v>
      </c>
      <c r="G3" s="125">
        <f ca="1">IFERROR(NOW()-F3,"-")</f>
        <v>6.2457870371872559E-2</v>
      </c>
      <c r="H3" s="126">
        <v>45991.610902777778</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45991.683777314815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45991.683777314815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45991.683777314815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45991.683777314815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45991.683777314815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45991.683777314815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45991.683777314815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45991.683777314815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45991.683777314815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45991.683777314815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45991.683777314815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45991.683777314815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45991.683777314815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45991.683777314815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45991.683777314815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45991.683777314815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45991.683777314815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45991.683777314815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45991.683777314815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45991.683777314815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t="shared" ref="G24:G87" ca="1" si="1">IFERROR(NOW()-F24,"-")</f>
        <v>45991.68377708333</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t="shared" ca="1" si="1"/>
        <v>45991.68377708333</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t="shared" ca="1" si="1"/>
        <v>45991.68377708333</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t="shared" ca="1" si="1"/>
        <v>45991.68377708333</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t="shared" ca="1" si="1"/>
        <v>45991.68377708333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t="shared" ca="1" si="1"/>
        <v>45991.68377708333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t="shared" ca="1" si="1"/>
        <v>45991.68377708333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t="shared" ca="1" si="1"/>
        <v>45991.68377708333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t="shared" ca="1" si="1"/>
        <v>45991.68377708333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t="shared" ca="1" si="1"/>
        <v>45991.68377708333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t="shared" ca="1" si="1"/>
        <v>45991.68377708333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t="shared" ca="1" si="1"/>
        <v>45991.68377708333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t="shared" ca="1" si="1"/>
        <v>45991.68377708333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t="shared" ca="1" si="1"/>
        <v>45991.68377708333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t="shared" ca="1" si="1"/>
        <v>45991.68377708333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t="shared" ca="1" si="1"/>
        <v>45991.68377708333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t="shared" ca="1" si="1"/>
        <v>45991.68377708333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t="shared" ca="1" si="1"/>
        <v>45991.68377708333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t="shared" ca="1" si="1"/>
        <v>45991.68377708333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t="shared" ca="1" si="1"/>
        <v>45991.68377708333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t="shared" ca="1" si="1"/>
        <v>45991.68377708333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t="shared" ca="1" si="1"/>
        <v>45991.68377708333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t="shared" ca="1" si="1"/>
        <v>45991.68377708333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t="shared" ca="1" si="1"/>
        <v>45991.68377708333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t="shared" ca="1" si="1"/>
        <v>45991.68377708333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t="shared" ca="1" si="1"/>
        <v>45991.68377708333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t="shared" ca="1" si="1"/>
        <v>45991.68377708333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t="shared" ca="1" si="1"/>
        <v>45991.68377708333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t="shared" ca="1" si="1"/>
        <v>45991.68377708333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t="shared" ca="1" si="1"/>
        <v>45991.68377708333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t="shared" ca="1" si="1"/>
        <v>45991.68377708333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t="shared" ca="1" si="1"/>
        <v>45991.68377708333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t="shared" ca="1" si="1"/>
        <v>45991.68377708333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t="shared" ca="1" si="1"/>
        <v>45991.68377708333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t="shared" ca="1" si="1"/>
        <v>45991.68377708333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t="shared" ca="1" si="1"/>
        <v>45991.68377708333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t="shared" ca="1" si="1"/>
        <v>45991.68377708333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t="shared" ca="1" si="1"/>
        <v>45991.68377708333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t="shared" ca="1" si="1"/>
        <v>45991.68377708333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t="shared" ca="1" si="1"/>
        <v>45991.68377708333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t="shared" ca="1" si="1"/>
        <v>45991.68377708333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t="shared" ca="1" si="1"/>
        <v>45991.68377708333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t="shared" ca="1" si="1"/>
        <v>45991.68377708333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t="shared" ca="1" si="1"/>
        <v>45991.68377708333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t="shared" ca="1" si="1"/>
        <v>45991.68377708333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t="shared" ca="1" si="1"/>
        <v>45991.68377708333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t="shared" ca="1" si="1"/>
        <v>45991.68377708333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t="shared" ca="1" si="1"/>
        <v>45991.68377708333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t="shared" ca="1" si="1"/>
        <v>45991.68377708333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t="shared" ca="1" si="1"/>
        <v>45991.68377708333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t="shared" ca="1" si="1"/>
        <v>45991.68377708333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t="shared" ca="1" si="1"/>
        <v>45991.68377708333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t="shared" ca="1" si="1"/>
        <v>45991.68377708333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t="shared" ca="1" si="1"/>
        <v>45991.68377708333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t="shared" ca="1" si="1"/>
        <v>45991.68377708333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t="shared" ca="1" si="1"/>
        <v>45991.68377708333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t="shared" ca="1" si="1"/>
        <v>45991.68377708333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t="shared" ca="1" si="1"/>
        <v>45991.68377708333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t="shared" ca="1" si="1"/>
        <v>45991.68377708333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t="shared" ca="1" si="1"/>
        <v>45991.68377708333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t="shared" ca="1" si="1"/>
        <v>45991.68377708333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t="shared" ca="1" si="1"/>
        <v>45991.68377708333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t="shared" ca="1" si="1"/>
        <v>45991.68377708333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t="shared" ca="1" si="1"/>
        <v>45991.68377708333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t="shared" ref="G88:G151" ca="1" si="2">IFERROR(NOW()-F88,"-")</f>
        <v>45991.68377708333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t="shared" ca="1" si="2"/>
        <v>45991.68377708333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t="shared" ca="1" si="2"/>
        <v>45991.68377708333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t="shared" ca="1" si="2"/>
        <v>45991.68377708333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t="shared" ca="1" si="2"/>
        <v>45991.68377708333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t="shared" ca="1" si="2"/>
        <v>45991.68377708333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t="shared" ca="1" si="2"/>
        <v>45991.68377708333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t="shared" ca="1" si="2"/>
        <v>45991.68377708333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t="shared" ca="1" si="2"/>
        <v>45991.68377708333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t="shared" ca="1" si="2"/>
        <v>45991.68377708333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t="shared" ca="1" si="2"/>
        <v>45991.68377708333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t="shared" ca="1" si="2"/>
        <v>45991.68377708333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t="shared" ca="1" si="2"/>
        <v>45991.68377708333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t="shared" ca="1" si="2"/>
        <v>45991.68377708333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t="shared" ca="1" si="2"/>
        <v>45991.68377708333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t="shared" ca="1" si="2"/>
        <v>45991.68377708333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t="shared" ca="1" si="2"/>
        <v>45991.68377708333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t="shared" ca="1" si="2"/>
        <v>45991.68377708333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t="shared" ca="1" si="2"/>
        <v>45991.68377708333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t="shared" ca="1" si="2"/>
        <v>45991.68377708333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t="shared" ca="1" si="2"/>
        <v>45991.68377708333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t="shared" ca="1" si="2"/>
        <v>45991.68377708333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t="shared" ca="1" si="2"/>
        <v>45991.68377708333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t="shared" ca="1" si="2"/>
        <v>45991.68377708333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t="shared" ca="1" si="2"/>
        <v>45991.68377708333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t="shared" ca="1" si="2"/>
        <v>45991.68377708333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t="shared" ca="1" si="2"/>
        <v>45991.68377708333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t="shared" ca="1" si="2"/>
        <v>45991.68377708333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t="shared" ca="1" si="2"/>
        <v>45991.68377708333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t="shared" ca="1" si="2"/>
        <v>45991.68377708333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t="shared" ca="1" si="2"/>
        <v>45991.68377708333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t="shared" ca="1" si="2"/>
        <v>45991.68377708333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t="shared" ca="1" si="2"/>
        <v>45991.68377708333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t="shared" ca="1" si="2"/>
        <v>45991.68377708333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t="shared" ca="1" si="2"/>
        <v>45991.68377708333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t="shared" ca="1" si="2"/>
        <v>45991.68377708333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t="shared" ca="1" si="2"/>
        <v>45991.68377708333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t="shared" ca="1" si="2"/>
        <v>45991.68377708333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t="shared" ca="1" si="2"/>
        <v>45991.68377708333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t="shared" ca="1" si="2"/>
        <v>45991.68377708333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t="shared" ca="1" si="2"/>
        <v>45991.68377708333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t="shared" ca="1" si="2"/>
        <v>45991.68377708333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t="shared" ca="1" si="2"/>
        <v>45991.68377708333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t="shared" ca="1" si="2"/>
        <v>45991.68377708333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t="shared" ca="1" si="2"/>
        <v>45991.68377708333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t="shared" ca="1" si="2"/>
        <v>45991.68377708333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t="shared" ca="1" si="2"/>
        <v>45991.68377708333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t="shared" ca="1" si="2"/>
        <v>45991.68377708333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t="shared" ca="1" si="2"/>
        <v>45991.68377708333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t="shared" ca="1" si="2"/>
        <v>45991.68377708333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t="shared" ca="1" si="2"/>
        <v>45991.68377708333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t="shared" ca="1" si="2"/>
        <v>45991.68377708333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t="shared" ca="1" si="2"/>
        <v>45991.68377708333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t="shared" ca="1" si="2"/>
        <v>45991.68377708333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t="shared" ca="1" si="2"/>
        <v>45991.68377708333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t="shared" ca="1" si="2"/>
        <v>45991.68377708333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t="shared" ca="1" si="2"/>
        <v>45991.68377708333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t="shared" ca="1" si="2"/>
        <v>45991.68377708333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t="shared" ca="1" si="2"/>
        <v>45991.68377708333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t="shared" ca="1" si="2"/>
        <v>45991.68377708333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t="shared" ca="1" si="2"/>
        <v>45991.68377708333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t="shared" ca="1" si="2"/>
        <v>45991.68377708333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t="shared" ca="1" si="2"/>
        <v>45991.68377708333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t="shared" ca="1" si="2"/>
        <v>45991.68377708333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t="shared" ref="G152:G215" ca="1" si="3">IFERROR(NOW()-F152,"-")</f>
        <v>45991.68377708333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t="shared" ca="1" si="3"/>
        <v>45991.68377708333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t="shared" ca="1" si="3"/>
        <v>45991.68377708333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t="shared" ca="1" si="3"/>
        <v>45991.68377708333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t="shared" ca="1" si="3"/>
        <v>45991.68377708333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t="shared" ca="1" si="3"/>
        <v>45991.68377708333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t="shared" ca="1" si="3"/>
        <v>45991.68377708333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t="shared" ca="1" si="3"/>
        <v>45991.68377708333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t="shared" ca="1" si="3"/>
        <v>45991.68377708333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t="shared" ca="1" si="3"/>
        <v>45991.68377708333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t="shared" ca="1" si="3"/>
        <v>45991.68377708333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t="shared" ca="1" si="3"/>
        <v>45991.68377708333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t="shared" ca="1" si="3"/>
        <v>45991.68377708333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t="shared" ca="1" si="3"/>
        <v>45991.68377708333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t="shared" ca="1" si="3"/>
        <v>45991.68377708333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t="shared" ca="1" si="3"/>
        <v>45991.68377708333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t="shared" ca="1" si="3"/>
        <v>45991.68377708333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t="shared" ca="1" si="3"/>
        <v>45991.68377708333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t="shared" ca="1" si="3"/>
        <v>45991.68377708333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t="shared" ca="1" si="3"/>
        <v>45991.68377708333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t="shared" ca="1" si="3"/>
        <v>45991.68377708333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t="shared" ca="1" si="3"/>
        <v>45991.68377708333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t="shared" ca="1" si="3"/>
        <v>45991.68377708333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t="shared" ca="1" si="3"/>
        <v>45991.68377708333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t="shared" ca="1" si="3"/>
        <v>45991.68377708333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t="shared" ca="1" si="3"/>
        <v>45991.68377708333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t="shared" ca="1" si="3"/>
        <v>45991.68377708333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t="shared" ca="1" si="3"/>
        <v>45991.68377708333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t="shared" ca="1" si="3"/>
        <v>45991.68377708333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t="shared" ca="1" si="3"/>
        <v>45991.68377708333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t="shared" ca="1" si="3"/>
        <v>45991.68377708333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t="shared" ca="1" si="3"/>
        <v>45991.68377708333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t="shared" ca="1" si="3"/>
        <v>45991.68377708333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t="shared" ca="1" si="3"/>
        <v>45991.68377708333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t="shared" ca="1" si="3"/>
        <v>45991.68377708333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t="shared" ca="1" si="3"/>
        <v>45991.68377708333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t="shared" ca="1" si="3"/>
        <v>45991.68377708333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t="shared" ca="1" si="3"/>
        <v>45991.68377708333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t="shared" ca="1" si="3"/>
        <v>45991.68377708333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t="shared" ca="1" si="3"/>
        <v>45991.68377708333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t="shared" ca="1" si="3"/>
        <v>45991.68377708333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t="shared" ca="1" si="3"/>
        <v>45991.68377708333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t="shared" ca="1" si="3"/>
        <v>45991.68377708333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t="shared" ca="1" si="3"/>
        <v>45991.68377708333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t="shared" ca="1" si="3"/>
        <v>45991.68377708333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t="shared" ca="1" si="3"/>
        <v>45991.68377708333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t="shared" ca="1" si="3"/>
        <v>45991.68377708333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t="shared" ca="1" si="3"/>
        <v>45991.68377708333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t="shared" ca="1" si="3"/>
        <v>45991.68377708333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t="shared" ca="1" si="3"/>
        <v>45991.68377708333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t="shared" ca="1" si="3"/>
        <v>45991.68377708333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t="shared" ca="1" si="3"/>
        <v>45991.68377708333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t="shared" ca="1" si="3"/>
        <v>45991.68377708333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t="shared" ca="1" si="3"/>
        <v>45991.68377708333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t="shared" ca="1" si="3"/>
        <v>45991.68377708333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t="shared" ca="1" si="3"/>
        <v>45991.68377708333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t="shared" ca="1" si="3"/>
        <v>45991.68377708333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t="shared" ca="1" si="3"/>
        <v>45991.68377708333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t="shared" ca="1" si="3"/>
        <v>45991.68377708333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t="shared" ca="1" si="3"/>
        <v>45991.68377708333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t="shared" ca="1" si="3"/>
        <v>45991.68377708333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t="shared" ca="1" si="3"/>
        <v>45991.68377708333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t="shared" ca="1" si="3"/>
        <v>45991.68377708333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t="shared" ca="1" si="3"/>
        <v>45991.68377708333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t="shared" ref="G216:G231" ca="1" si="4">IFERROR(NOW()-F216,"-")</f>
        <v>45991.68377708333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t="shared" ca="1" si="4"/>
        <v>45991.68377708333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t="shared" ca="1" si="4"/>
        <v>45991.68377708333</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t="shared" ca="1" si="4"/>
        <v>45991.68377708333</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t="shared" ca="1" si="4"/>
        <v>45991.68377708333</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t="shared" ca="1" si="4"/>
        <v>45991.68377708333</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t="shared" ca="1" si="4"/>
        <v>45991.68377708333</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t="shared" ca="1" si="4"/>
        <v>45991.68377708333</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t="shared" ca="1" si="4"/>
        <v>45991.68377708333</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t="shared" ca="1" si="4"/>
        <v>45991.68377708333</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t="shared" ca="1" si="4"/>
        <v>45991.68377708333</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t="shared" ca="1" si="4"/>
        <v>45991.68377708333</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t="shared" ca="1" si="4"/>
        <v>45991.68377708333</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t="shared" ca="1" si="4"/>
        <v>45991.68377708333</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t="shared" ca="1" si="4"/>
        <v>45991.68377708333</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t="shared" ca="1" si="4"/>
        <v>45991.68377708333</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871E9B39-2473-4115-BCDF-36487506D128}"/>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pane ySplit="1" topLeftCell="A2" activePane="bottomLeft" state="frozen"/>
      <selection pane="bottomLeft" activeCell="J5" sqref="J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166.68393935185304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7.2963583333330462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45991.683777314815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45991.683777314815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45991.683777314815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45991.683777314815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45991.683777314815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45991.683777314815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45991.683777314815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45991.683777314815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45991.683777314815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45991.683777314815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45991.683777314815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45991.683777314815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45991.683777314815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45991.683777314815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45991.683777314815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45991.683777314815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45991.683777314815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45991.683777314815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45991.683777314815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45991.683777314815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45991.683777314815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45991.683777314815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45991.683777314815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45991.683777314815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45991.683777314815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45991.683777314815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45991.683777314815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45991.683777314815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45991.683777314815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45991.683777314815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45991.683777314815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45991.683777314815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45991.683777314815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45991.683777314815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45991.683777314815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45991.683777314815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45991.683777314815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45991.683777314815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45991.683777314815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45991.683777314815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45991.683777314815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45991.683777314815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45991.683777314815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45991.683777314815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45991.683777314815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45991.683777314815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45991.683777314815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45991.683777314815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45991.683777314815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45991.683777314815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45991.683777314815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45991.683777314815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45991.683777314815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45991.683777314815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45991.683777314815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45991.683777314815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45991.683777314815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45991.683777314815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45991.683777314815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45991.683777314815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45991.683777314815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45991.683777314815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45991.683777314815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45991.683777314815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45991.683777314815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45991.683777314815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45991.683777314815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tabSelected="1" workbookViewId="0">
      <selection activeCell="G8" sqref="G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45991.683777314815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45991.683777314815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45991.683777314815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45991.683777314815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45991.683777314815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45991.683777314815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45991.683777314815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45991.683777314815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45991.683777314815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45991.683777314815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45991.683777314815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45991.683777314815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45991.683777314815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45991.683777314815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45991.683777314815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45991.683777314815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45991.683777314815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45991.683777314815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45991.683777314815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45991.683777314815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45991.683777314815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45991.683777314815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45991.683777314815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45991.683777314815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45991.683777314815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45991.683777314815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45991.683777314815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45991.683777314815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45991.683777314815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45991.683777314815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45991.683777314815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45991.683777314815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45991.683777314815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45991.683777314815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45991.683777314815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45991.683777314815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45991.683777314815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45991.683777314815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45991.683777314815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45991.683777314815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45991.683777314815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45991.683777314815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45991.683777314815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45991.683777314815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45991.683777314815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45991.683777314815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45991.683777314815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45991.683777314815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45991.683777314815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45991.683777314815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45991.683777314815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45991.683777314815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45991.683777314815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45991.683777314815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45991.683777314815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45991.683777314815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45991.683777314815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45991.683777314815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45991.683777314815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45991.683777314815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45991.683777314815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45991.683777314815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45991.683777314815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45991.683777314815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45991.683777314815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45991.683777314815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45991.683777314815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45991.683777314815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45991.683777314815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45991.683777314815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45991.683777314815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45991.683777314815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45991.683777314815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45991.683777314815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45991.683777314815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45991.683777314815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45991.683777314815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45991.683777314815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45991.683777314815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45991.683777314815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45991.683777314815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45991.683777314815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45991.683777314815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45991.683777314815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45991.683777314815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45991.683777314815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45991.683777314815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45991.683777314815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45991.683777314815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45991.683777314815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45991.683777314815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45991.683777314815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45991.683777314815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45991.683777314815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45991.683777314815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45991.683777314815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45991.683777314815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45991.683777314815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45991.683777314815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45991.683777314815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45991.683777314815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45991.683777314815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45991.683777314815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45991.683777314815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45991.683777314815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45991.683777314815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45991.683777314815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45991.683777314815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45991.683777314815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45991.683777314815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45991.683777314815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45991.683777314815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45991.683777314815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45991.683777314815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45991.683777314815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45991.683777314815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45991.683777314815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45991.683777314815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45991.683777314815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45991.683777314815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45991.683777314815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45991.683777314815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45991.683777314815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45991.683777314815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45991.683777314815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45991.683777314815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45991.683777314815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45991.683777314815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45991.683777314815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45991.683777314815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45991.683777314815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45991.683777314815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45991.683777314815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45991.683777314815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45991.683777314815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45991.683777314815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45991.683777314815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45991.683777314815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45991.683777314815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45991.683777314815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45991.683777314815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45991.683777314815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45991.683777314815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45991.683777314815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45991.683777314815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45991.683777314815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45991.683777314815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45991.683777314815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45991.683777314815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45991.683777314815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45991.683777314815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45991.683777314815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45991.683777314815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45991.683777314815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45991.683777314815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45991.683777314815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45991.683777314815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45991.683777314815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45991.683777314815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45991.683777314815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45991.683777314815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45991.683777314815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45991.683777314815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45991.683777314815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45991.683777314815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45991.683777314815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45991.683777314815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45991.683777314815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45991.683777314815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45991.683777314815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45991.683777314815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45991.683777314815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45991.683777314815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45991.683777314815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45991.683777314815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45991.683777314815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45991.683777314815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45991.683777314815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45991.683777314815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45991.683777314815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45991.683777314815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45991.683777314815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45991.683777314815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45991.683777314815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45991.683777314815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45991.683777314815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45991.683777314815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45991.683777314815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45991.683777314815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45991.683777314815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45991.683777314815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45991.683777314815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45991.683777314815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45991.683777314815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45991.683777314815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45991.683777314815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45991.683777314815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45991.683777314815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45991.683777314815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45991.683777314815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45991.683777314815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45991.683777314815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45991.683777314815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45991.683777314815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45991.683777314815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45991.683777314815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45991.683777314815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45991.683777314815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45991.683777314815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45991.683777314815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45991.683777314815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45991.683777314815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45991.683777314815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45991.683777314815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45991.683777314815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45991.683777314815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45991.683777314815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45991.683777314815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45991.683777314815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45991.683777314815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45991.683777314815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45991.683777314815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45991.683777314815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45991.683777314815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45991.683777314815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45991.683777314815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45991.683777314815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45991.683777314815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45991.683777314815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45991.683777314815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45991.683777314815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45991.683777314815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45991.683777314815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45991.683777314815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45991.683777314815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45991.683777314815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45991.683777314815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45991.683777314815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45991.683777314815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45991.683777314815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45991.683777314815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45991.683777314815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45991.683777314815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45991.683777314815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45991.683777314815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45991.683777314815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45991.683777314815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45991.683777314815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45991.683777314815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45991.683777314815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45991.683777314815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45991.683777314815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45991.683777314815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45991.683777314815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45991.683777314815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45991.683777314815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45991.683777314815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45991.683777314815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45991.683777314815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45991.683777314815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45991.683777314815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45991.683777314815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45991.683777314815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45991.683777314815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45991.683777314815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45991.683777314815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45991.683777314815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45991.683777314815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45991.683777314815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45991.683777314815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45991.683777314815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45991.683777314815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45991.683777314815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45991.683777314815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45991.683777314815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45991.683777314815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45991.683777314815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45991.683777314815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45991.683777314815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45991.683777314815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45991.683777314815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45991.683777314815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45991.683777314815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45991.683777314815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45991.683777314815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45991.683777314815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45991.683777314815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45991.683777314815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45991.683777314815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45991.683777314815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45991.683777314815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45991.683777314815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45991.683777314815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45991.683777314815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45991.683777314815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45991.683777314815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45991.683777314815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45991.683777314815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45991.683777314815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45991.683777314815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45991.683777314815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45991.683777314815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45991.683777314815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45991.683777314815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45991.683777314815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45991.683777314815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45991.683777314815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45991.683777314815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45991.683777314815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45991.683777314815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45991.683777314815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45991.683777314815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45991.683777314815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45991.683777314815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45991.683777314815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45991.683777314815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45991.683777314815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45991.683777314815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45991.683777314815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45991.683777314815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45991.683777314815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45991.683777314815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45991.683777314815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45991.683777314815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45991.683777314815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45991.683777314815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45991.683777314815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45991.683777314815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45991.683777314815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45991.683777314815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45991.683777314815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45991.683777314815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45991.683777314815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45991.683777314815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45991.683777314815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45991.683777314815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45991.683777314815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45991.683777314815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45991.683777314815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45991.683777314815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45991.683777314815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45991.683777314815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45991.683777314815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45991.683777314815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45991.683777314815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45991.683777314815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45991.683777314815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45991.683777314815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45991.683777314815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45991.683777314815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45991.683777314815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45991.683777314815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45991.683777314815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45991.683777314815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45991.683777314815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45991.683777314815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45991.683777314815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45991.683777314815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45991.683777314815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45991.683777314815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45991.683777314815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45991.683777314815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45991.683777314815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45991.683777314815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45991.683777314815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45991.683777314815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45991.683777314815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45991.683777314815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45991.683777314815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45991.683777314815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45991.683777314815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45991.683777314815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45991.683777314815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45991.683777314815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45991.683777314815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45991.683777314815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45991.683777314815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45991.683777314815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45991.683777314815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45991.683777314815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45991.683777314815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45991.683777314815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45991.683777314815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45991.683777314815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45991.683777314815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45991.683777314815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45991.683777314815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45991.683777314815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45991.683777314815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45991.683777314815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45991.683777314815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45991.683777314815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45991.683777314815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45991.683777314815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45991.683777314815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45991.683777314815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45991.683777314815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45991.683777314815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45991.683777314815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45991.683777314815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45991.683777314815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45991.683777314815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45991.683777314815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45991.683777314815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45991.683777314815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45991.683777314815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45991.683777314815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45991.683777314815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45991.683777314815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45991.683777314815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45991.683777314815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45991.683777314815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45991.683777314815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45991.683777314815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45991.683777314815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45991.683777314815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45991.683777314815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45991.683777314815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45991.683777314815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45991.683777314815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45991.683777314815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45991.683777314815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45991.683777314815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45991.683777314815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45991.683777314815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45991.683777314815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45991.683777314815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45991.683777314815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45991.683777314815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45991.683777314815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45991.683777314815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45991.683777314815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45991.683777314815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45991.683777314815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45991.683777314815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45991.683777314815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45991.683777314815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45991.683777314815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45991.683777314815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45991.683777314815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45991.683777314815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45991.683777314815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45991.683777314815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45991.683777314815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45991.683777314815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45991.683777314815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45991.683777314815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45991.683777314815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45991.683777314815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45991.683777314815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45991.683777314815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45991.683777314815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45991.683777314815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45991.683777314815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45991.683777314815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45991.683777314815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45991.683777314815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45991.683777314815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45991.683777314815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45991.683777314815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45991.683777314815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45991.683777314815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45991.683777314815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45991.683777314815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45991.683777314815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45991.683777314815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45991.683777314815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45991.683777314815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45991.683777314815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45991.683777314815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45991.683777314815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45991.683777314815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45991.683777314815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45991.683777314815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45991.683777314815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45991.683777314815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45991.683777314815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45991.683777314815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45991.683777314815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45991.683777314815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45991.683777314815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45991.683777314815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45991.683777314815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45991.683777314815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45991.683777314815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45991.683777314815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45991.683777314815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45991.683777314815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45991.683777314815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45991.683777314815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45991.683777314815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45991.683777314815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45991.683777314815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45991.683777314815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45991.683777314815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45991.683777314815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45991.683777314815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45991.683777314815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45991.683777314815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45991.683777314815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45991.683777314815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45991.683777314815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45991.683777314815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45991.683777314815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45991.683777314815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45991.683777314815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45991.683777314815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45991.683777314815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45991.683777314815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45991.683777314815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45991.683777314815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45991.683777314815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45991.683777314815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45991.683777314815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45991.683777314815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45991.683777314815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45991.683777314815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45991.683777314815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45991.683777314815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45991.683777314815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45991.683777314815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45991.683777314815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45991.683777314815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45991.683777314815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45991.683777314815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45991.683777314815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45991.683777314815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45991.683777314815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45991.683777314815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45991.683777314815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45991.683777314815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45991.683777314815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45991.683777314815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45991.683777314815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45991.683777314815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45991.683777314815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45991.683777314815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45991.683777314815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45991.683777314815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45991.683777314815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45991.683777314815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45991.683777314815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45991.683777314815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45991.683777314815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45991.683777314815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45991.683777314815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45991.683777314815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45991.683777314815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45991.683777314815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45991.683777314815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45991.683777314815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45991.683777314815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45991.683777314815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45991.683777314815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45991.683777314815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45991.683777314815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45991.683777314815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45991.683777314815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45991.683777314815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45991.683777314815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45991.683777314815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45991.683777314815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45991.683777314815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45991.683777314815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45991.683777314815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45991.683777314815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45991.683777314815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45991.683777314815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45991.683777314815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45991.683777314815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45991.683777314815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45991.683777314815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45991.683777314815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45991.683777314815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45991.683777314815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45991.683777314815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45991.683777314815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45991.683777314815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45991.683777314815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45991.683777314815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45991.683777314815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45991.683777314815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45991.683777314815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45991.683777314815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45991.683777314815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45991.683777314815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45991.683777314815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45991.683777314815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45991.683777314815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45991.683777314815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45991.683777314815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45991.683777314815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45991.683777314815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45991.683777314815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45991.683777314815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45991.683777314815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45991.683777314815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45991.683777314815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45991.683777314815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45991.683777314815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45991.683777314815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45991.683777314815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45991.683777314815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45991.683777314815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45991.683777314815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45991.683777314815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45991.683777314815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45991.683777314815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45991.683777314815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45991.683777314815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45991.683777314815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45991.683777314815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45991.683777314815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45991.683777314815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45991.683777314815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45991.683777314815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45991.683777314815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45991.683777314815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45991.683777314815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45991.683777314815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45991.683777314815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45991.683777314815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45991.683777314815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45991.683777314815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45991.683777314815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45991.683777314815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45991.683777314815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45991.683777314815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45991.683777314815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45991.683777314815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45991.683777314815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45991.683777314815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45991.683777314815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45991.683777314815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45991.683777314815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45991.683777314815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45991.683777314815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45991.683777314815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45991.683777314815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45991.683777314815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45991.683777314815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45991.683777314815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45991.683777314815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45991.683777314815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45991.683777314815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45991.683777314815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45991.683777314815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45991.683777314815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45991.683777314815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45991.683777314815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45991.683777314815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45991.683777314815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45991.683777314815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45991.683777314815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45991.683777314815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45991.683777314815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45991.683777314815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45991.683777314815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45991.683777314815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45991.683777314815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45991.683777314815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45991.683777314815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45991.683777314815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45991.683777314815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45991.683777314815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45991.683777314815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45991.683777314815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45991.683777314815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45991.683777314815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45991.683777314815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45991.683777314815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45991.683777314815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45991.683777314815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45991.683777314815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45991.683777314815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45991.683777314815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45991.683777314815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45991.683777314815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45991.683777314815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45991.683777314815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45991.683777314815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45991.683777314815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45991.683777314815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45991.683777314815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45991.683777314815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45991.683777314815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45991.683777314815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45991.683777314815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45991.683777314815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45991.683777314815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45991.683777314815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45991.683777314815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45991.683777314815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45991.683777314815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45991.683777314815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45991.683777314815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45991.683777314815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45991.683777314815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45991.683777314815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45991.683777314815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45991.683777314815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45991.683777314815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45991.683777314815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45991.683777314815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45991.683777314815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45991.683777314815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45991.683777314815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45991.683777314815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45991.683777314815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45991.683777314815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45991.683777314815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45991.683777314815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45991.683777314815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45991.683777314815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45991.683777314815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45991.683777314815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45991.683777314815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45991.683777314815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45991.683777314815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45991.683777314815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45991.683777314815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45991.683777314815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45991.683777314815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45991.683777314815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45991.683777314815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45991.683777314815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45991.683777314815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45991.683777314815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45991.683777314815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45991.683777314815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45991.683777314815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45991.683777314815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45991.683777314815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45991.683777314815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45991.683777314815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45991.683777314815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45991.683777314815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45991.683777314815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45991.683777314815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45991.683777314815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45991.683777314815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45991.683777314815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45991.683777314815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45991.683777314815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45991.683777314815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45991.683777314815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45991.683777314815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45991.683777314815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45991.683777314815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45991.683777314815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45991.683777314815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45991.683777314815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45991.683777314815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45991.683777314815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45991.683777314815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45991.683777314815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45991.683777314815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45991.683777314815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45991.683777314815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45991.683777314815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45991.683777314815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45991.683777314815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45991.683777314815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45991.683777314815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45991.683777314815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45991.683777314815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45991.683777314815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45991.683777314815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45991.683777314815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45991.683777314815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45991.683777314815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45991.683777314815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45991.683777314815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45991.683777314815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45991.683777314815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45991.683777314815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45991.683777314815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45991.683777314815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45991.683777314815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45991.683777314815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45991.683777314815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45991.683777314815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45991.683777314815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45991.683777314815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45991.683777314815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45991.683777314815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45991.683777314815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45991.683777314815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45991.683777314815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45991.683777314815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45991.683777314815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45991.683777314815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45991.683777314815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45991.683777314815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45991.683777314815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45991.683777314815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45991.683777314815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45991.683777314815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45991.683777314815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45991.683777314815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45991.683777314815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45991.683777314815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45991.683777314815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45991.683777314815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45991.683777314815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45991.683777314815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45991.683777314815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45991.683777314815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45991.683777314815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45991.683777314815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45991.683777314815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45991.683777314815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45991.683777314815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45991.683777314815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45991.683777314815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45991.683777314815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45991.683777314815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45991.683777314815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45991.683777314815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45991.683777314815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45991.683777314815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45991.683777314815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45991.683777314815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45991.683777314815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45991.683777314815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45991.683777314815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45991.683777314815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45991.683777314815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45991.683777314815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45991.683777314815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45991.683777314815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45991.683777314815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45991.683777314815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45991.683777314815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45991.683777314815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45991.683777314815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45991.683777314815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45991.683777314815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45991.683777314815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45991.683777314815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45991.683777314815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45991.683777314815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45991.683777314815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45991.683777314815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45991.683777314815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45991.683777314815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45991.683777314815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45991.683777314815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45991.683777314815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45991.683777314815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45991.683777314815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45991.683777314815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45991.683777314815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45991.683777314815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45991.683777314815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45991.683777314815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45991.683777314815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45991.683777314815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45991.683777314815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45991.683777314815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45991.683777314815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45991.683777314815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45991.683777314815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45991.683777314815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45991.683777314815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45991.683777314815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45991.683777314815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45991.683777314815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45991.683777314815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45991.683777314815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45991.683777314815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45991.683777314815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45991.683777314815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45991.683777314815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45991.683777314815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45991.683777314815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45991.683777314815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45991.683777314815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45991.683777314815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45991.683777314815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45991.683777314815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45991.683777314815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45991.683777314815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45991.683777314815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45991.683777314815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45991.683777314815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45991.683777314815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45991.683777314815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45991.683777314815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45991.683777314815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45991.683777314815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45991.683777314815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45991.683777314815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45991.683777314815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45991.683777314815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45991.683777314815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45991.683777314815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45991.683777314815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45991.683777314815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45991.683777314815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45991.683777314815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45991.683777314815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45991.683777314815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45991.683777314815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45991.683777314815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45991.683777314815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45991.683777314815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45991.683777314815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45991.683777314815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45991.683777314815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45991.683777314815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45991.683777314815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45991.683777314815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45991.683777314815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45991.683777314815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45991.683777314815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45991.683777314815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45991.683777314815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45991.683777314815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45991.683777314815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45991.683777314815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45991.683777314815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45991.683777314815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45991.683777314815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45991.683777314815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45991.683777314815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45991.683777314815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45991.683777314815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45991.683777314815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45991.683777314815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45991.683777314815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45991.683777314815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45991.683777314815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45991.683777314815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45991.683777314815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45991.683777314815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45991.683777314815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45991.683777314815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45991.683777314815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45991.683777314815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288.20305972221831</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38454</v>
      </c>
      <c r="E3" s="91" t="s">
        <v>39106</v>
      </c>
      <c r="F3" s="92">
        <v>45991.625289351854</v>
      </c>
      <c r="G3" s="93">
        <f t="shared" ref="G3:G35" ca="1" si="0">IFERROR(NOW()-F3,"")</f>
        <v>5.8487962960498407E-2</v>
      </c>
      <c r="H3" s="92">
        <v>45990.97724537037</v>
      </c>
      <c r="I3" s="110" t="str">
        <f>IFERROR(VLOOKUP(D3,DB!A:F,6,0),"")</f>
        <v>SCECO</v>
      </c>
      <c r="J3" s="110" t="str">
        <f>IFERROR(VLOOKUP(D3,DB!A:G,7,0),"")</f>
        <v>Good</v>
      </c>
      <c r="K3" s="94" t="s">
        <v>39197</v>
      </c>
      <c r="L3" s="88" t="str">
        <f>IFERROR(VLOOKUP(D3,DB!A:I,9,0),"")</f>
        <v>Latis</v>
      </c>
    </row>
    <row r="4" spans="1:16" ht="15" customHeight="1">
      <c r="A4" s="110"/>
      <c r="B4" s="110" t="str">
        <f>IFERROR(VLOOKUP(D4,DB!A:K,11,0),"")</f>
        <v/>
      </c>
      <c r="C4" s="90"/>
      <c r="D4" s="88"/>
      <c r="E4" s="91"/>
      <c r="F4" s="92"/>
      <c r="G4" s="93">
        <f t="shared" ca="1" si="0"/>
        <v>45991.683777314815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45991.683777314815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45991.683777314815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45991.683777314815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45991.683777314815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45991.683777314815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45991.683777314815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45991.683777314815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45991.683777314815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45991.683777314815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45991.683777314815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45991.683777314815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45991.683777314815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45991.683777314815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45991.683777314815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45991.683777314815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45991.683777314815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45991.683777314815</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45991.683777314815</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45991.683777314815</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45991.683777314815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45991.683777314815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45991.683777314815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45991.683777314815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45991.683777314815</v>
      </c>
      <c r="H28" s="92"/>
      <c r="I28" s="110" t="str">
        <f>IFERROR(VLOOKUP(D28,DB!A:F,6,0),"")</f>
        <v/>
      </c>
      <c r="J28" s="110" t="str">
        <f>IFERROR(VLOOKUP(D28,DB!A:G,7,0),"")</f>
        <v/>
      </c>
      <c r="K28" s="94"/>
      <c r="L28" s="88" t="str">
        <f>IFERROR(VLOOKUP(D28,DB!A:I,9,0),"")</f>
        <v/>
      </c>
    </row>
    <row r="29" spans="1:12" ht="15" customHeight="1">
      <c r="A29" s="110"/>
      <c r="B29" s="110" t="str">
        <f>IFERROR(VLOOKUP(D30,DB!A:K,11,0),"")</f>
        <v/>
      </c>
      <c r="C29" s="90"/>
      <c r="D29" s="150"/>
      <c r="E29" s="91"/>
      <c r="F29" s="92"/>
      <c r="G29" s="93">
        <f t="shared" ca="1" si="0"/>
        <v>45991.683777314815</v>
      </c>
      <c r="H29" s="92"/>
      <c r="I29" s="110" t="str">
        <f>IFERROR(VLOOKUP(D30,DB!A:F,6,0),"")</f>
        <v/>
      </c>
      <c r="J29" s="110" t="str">
        <f>IFERROR(VLOOKUP(D30,DB!A:G,7,0),"")</f>
        <v/>
      </c>
      <c r="K29" s="94"/>
      <c r="L29" s="88" t="str">
        <f>IFERROR(VLOOKUP(D30,DB!A:I,9,0),"")</f>
        <v/>
      </c>
    </row>
    <row r="30" spans="1:12" ht="15" customHeight="1">
      <c r="A30" s="110"/>
      <c r="B30" s="110" t="str">
        <f>IFERROR(VLOOKUP(#REF!,DB!A:K,11,0),"")</f>
        <v/>
      </c>
      <c r="C30" s="90"/>
      <c r="D30" s="88"/>
      <c r="E30" s="91"/>
      <c r="F30" s="92"/>
      <c r="G30" s="93">
        <f t="shared" ca="1" si="0"/>
        <v>45991.683777314815</v>
      </c>
      <c r="H30" s="92"/>
      <c r="I30" s="110" t="str">
        <f>IFERROR(VLOOKUP(#REF!,DB!A:F,6,0),"")</f>
        <v/>
      </c>
      <c r="J30" s="110" t="str">
        <f>IFERROR(VLOOKUP(#REF!,DB!A:G,7,0),"")</f>
        <v/>
      </c>
      <c r="K30" s="94"/>
      <c r="L30" s="88" t="str">
        <f>IFERROR(VLOOKUP(#REF!,DB!A:I,9,0),"")</f>
        <v/>
      </c>
    </row>
    <row r="31" spans="1:12" ht="15" customHeight="1">
      <c r="A31" s="110"/>
      <c r="B31" s="110" t="str">
        <f>IFERROR(VLOOKUP(D31,DB!A:K,11,0),"")</f>
        <v/>
      </c>
      <c r="C31" s="90"/>
      <c r="D31" s="88"/>
      <c r="E31" s="91"/>
      <c r="F31" s="92"/>
      <c r="G31" s="93">
        <f t="shared" ca="1" si="0"/>
        <v>45991.683777314815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45991.683777314815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45991.683777314815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45991.683777314815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45991.683777314815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45991.683777314815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45991.683777314815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45991.683777314815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45991.683777314815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45991.683777314815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45991.683777314815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45991.683777314815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45991.683777314815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45991.683777314815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45991.683777314815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45991.683777314815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45991.683777314815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45991.683777314815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45991.683777314815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45991.683777314815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45991.683777314815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45991.683777314815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45991.683777314815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45991.683777314815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45991.683777314815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45991.683777314815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45991.683777314815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45991.683777314815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45991.683777314815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45991.683777314815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45991.683777314815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45991.683777314815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45991.683777314815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45991.683777314815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45991.683777314815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45991.683777314815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45991.683777314815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45991.683777314815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45991.683777314815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45991.683777314815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45991.683777314815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45991.683777314815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45991.683777314815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45991.683777314815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45991.683777314815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45991.683777314815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45991.683777314815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45991.683777314815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45991.683777314815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45991.683777314815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45991.683777314815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45991.683777314815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45991.683777314815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45991.683777314815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45991.683777314815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45991.683777314815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45991.683777314815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45991.683777314815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45991.683777314815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45991.683777314815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45991.683777314815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45991.683777314815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45991.683777314815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45991.683777314815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45991.683777314815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45991.683777314815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45991.683777314815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45991.683777314815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45991.683777314815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45991.683777314815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45991.683777314815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45991.683777314815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45991.683777314815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45991.683777314815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45991.683777314815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45991.683777314815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45991.683777314815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45991.683777314815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45991.683777314815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45991.683777314815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45991.683777314815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45991.683777314815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45991.683777314815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45991.683777314815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45991.683777314815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45991.683777314815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45991.683777314815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45991.683777314815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45991.683777314815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45991.683777314815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45991.683777314815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45991.683777314815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45991.683777314815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45991.683777314815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45991.683777314815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45991.683777314815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45991.683777314815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45991.683777314815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45991.683777314815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45991.683777314815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45991.683777314815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45991.683777314815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45991.683777314815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45991.683777314815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45991.683777314815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45991.683777314815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45991.683777314815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45991.683777314815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45991.683777314815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45991.683777314815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45991.683777314815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45991.683777314815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45991.683777314815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45991.683777314815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45991.683777314815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45991.683777314815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45991.683777314815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45991.683777314815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45991.683777314815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45991.683777314815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45991.683777314815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45991.683777314815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45991.683777314815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45991.683777314815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45991.683777314815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45991.683777314815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45991.683777314815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45991.683777314815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45991.683777314815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45991.683777314815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45991.683777314815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45991.683777314815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45991.683777314815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45991.683777314815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45991.683777314815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45991.683777314815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45991.683777314815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45991.683777314815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45991.683777314815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45991.683777314815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45991.683777314815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45991.683777314815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45991.683777314815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45991.683777314815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45991.683777314815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45991.683777314815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45991.683777314815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45991.683777314815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45991.683777314815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45991.683777314815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45991.683777314815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45991.683777314815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45991.683777314815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45991.683777314815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45991.683777314815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45991.683777314815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45991.683777314815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45991.683777314815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45991.683777314815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45991.683777314815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45991.683777314815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45991.683777314815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45991.683777314815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45991.683777314815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45991.683777314815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45991.683777314815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45991.683777314815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45991.683777314815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45991.683777314815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45991.683777314815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45991.683777314815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45991.683777314815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45991.683777314815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45991.683777314815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45991.683777314815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45991.683777314815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45991.683777314815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45991.683777314815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45991.683777314815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45991.683777314815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45991.683777314815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45991.683777314815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45991.683777314815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45991.683777314815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45991.683777314815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45991.683777314815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45991.683777314815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45991.683777314815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45991.683777314815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45991.683777314815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45991.683777314815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45991.683777314815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45991.683777314815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45991.683777314815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45991.683777314815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45991.683777314815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45991.683777314815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73" ca="1" si="4">IFERROR(NOW()-F228,"")</f>
        <v>45991.683777314815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45991.683777314815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45991.683777314815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45991.683777314815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45991.683777314815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45991.683777314815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45991.683777314815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45991.683777314815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45991.683777314815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45991.683777314815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45991.683777314815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45991.683777314815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45991.683777314815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45991.683777314815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45991.683777314815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45991.683777314815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45991.683777314815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45991.683777314815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45991.683777314815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45991.683777314815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45991.683777314815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45991.683777314815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45991.683777314815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45991.683777314815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45991.683777314815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45991.683777314815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45991.683777314815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45991.683777314815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45991.683777314815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45991.683777314815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45991.683777314815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45991.683777314815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45991.683777314815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45991.683777314815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45991.683777314815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45991.683777314815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45991.683777314815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45991.683777314815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45991.683777314815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45991.683777314815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45991.683777314815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45991.683777314815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45991.683777314815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45991.683777314815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45991.683777314815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45991.683777314815</v>
      </c>
      <c r="H273" s="92"/>
      <c r="I273" s="110" t="str">
        <f>IFERROR(VLOOKUP(D273,DB!A:F,6,0),"")</f>
        <v/>
      </c>
      <c r="J273" s="110" t="str">
        <f>IFERROR(VLOOKUP(D273,DB!A:G,7,0),"")</f>
        <v/>
      </c>
      <c r="K273" s="94"/>
      <c r="L273" s="88" t="str">
        <f>IFERROR(VLOOKUP(D273,DB!A:I,9,0),"")</f>
        <v/>
      </c>
    </row>
  </sheetData>
  <dataValidations count="2">
    <dataValidation allowBlank="1" showInputMessage="1" showErrorMessage="1" sqref="E1" xr:uid="{A4F81451-56CC-4543-9497-104C4E44EE4B}"/>
    <dataValidation type="list" allowBlank="1" showInputMessage="1" showErrorMessage="1" sqref="E2:E2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topLeftCell="A6" workbookViewId="0">
      <selection activeCell="D7" sqref="D7"/>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99.851717129626195</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65.49489999999787</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43.022666203702101</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10.310478703700937</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0.70386990740371402</v>
      </c>
      <c r="H6" s="38">
        <v>45990.988067129627</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38506</v>
      </c>
      <c r="E7" s="37" t="s">
        <v>39106</v>
      </c>
      <c r="F7" s="38">
        <v>45991.582870370374</v>
      </c>
      <c r="G7" s="135">
        <f ca="1">IFERROR(NOW()-F7,"")</f>
        <v>0.10090694444079418</v>
      </c>
      <c r="H7" s="38">
        <v>45991.576782407406</v>
      </c>
      <c r="I7" s="37" t="str">
        <f>IFERROR(VLOOKUP(D7,DB!A:F,6,0),"")</f>
        <v>SCECO</v>
      </c>
      <c r="J7" s="37" t="str">
        <f>IFERROR(VLOOKUP(D7,DB!A:G,7,0),"")</f>
        <v>Good</v>
      </c>
      <c r="K7" s="37" t="s">
        <v>39209</v>
      </c>
      <c r="L7" s="37" t="str">
        <f>IFERROR(VLOOKUP(D7,DB!A:I,9,0),"")</f>
        <v>Latis</v>
      </c>
    </row>
    <row r="8" spans="1:13">
      <c r="A8" s="103" t="s">
        <v>39210</v>
      </c>
      <c r="B8" s="37" t="str">
        <f>IFERROR(VLOOKUP(D8,DB!A:K,11,0),"")</f>
        <v>R5</v>
      </c>
      <c r="C8" s="37">
        <v>1</v>
      </c>
      <c r="D8" s="37" t="s">
        <v>38439</v>
      </c>
      <c r="E8" s="37" t="s">
        <v>39106</v>
      </c>
      <c r="F8" s="136">
        <v>45991.61078703704</v>
      </c>
      <c r="G8" s="135">
        <f ca="1">IFERROR(NOW()-F8,"")</f>
        <v>7.29902777748066E-2</v>
      </c>
      <c r="H8" s="136">
        <v>45991.61074074074</v>
      </c>
      <c r="I8" s="37" t="str">
        <f>IFERROR(VLOOKUP(D8,DB!A:F,6,0),"")</f>
        <v>SCECO</v>
      </c>
      <c r="J8" s="37" t="str">
        <f>IFERROR(VLOOKUP(D8,DB!A:G,7,0),"")</f>
        <v>Good</v>
      </c>
      <c r="K8" s="37" t="s">
        <v>39211</v>
      </c>
      <c r="L8" s="37" t="str">
        <f>IFERROR(VLOOKUP(D8,DB!A:I,9,0),"")</f>
        <v>Latis</v>
      </c>
    </row>
    <row r="9" spans="1:13">
      <c r="A9" s="37"/>
      <c r="B9" s="37" t="str">
        <f>IFERROR(VLOOKUP(D9,DB!A:K,11,0),"")</f>
        <v/>
      </c>
      <c r="C9" s="37"/>
      <c r="D9" s="37"/>
      <c r="E9" s="37"/>
      <c r="F9" s="38"/>
      <c r="G9" s="135">
        <f ca="1">IFERROR(NOW()-F9,"")</f>
        <v>45991.683777314815</v>
      </c>
      <c r="H9"/>
      <c r="I9" s="37" t="str">
        <f>IFERROR(VLOOKUP(D9,DB!A:F,6,0),"")</f>
        <v/>
      </c>
      <c r="J9" s="37" t="str">
        <f>IFERROR(VLOOKUP(D9,DB!A:G,7,0),"")</f>
        <v/>
      </c>
      <c r="K9" s="37"/>
      <c r="L9" s="37" t="str">
        <f>IFERROR(VLOOKUP(D9,DB!A:I,9,0),"")</f>
        <v/>
      </c>
    </row>
    <row r="10" spans="1:13">
      <c r="A10" s="37"/>
      <c r="B10" s="37" t="str">
        <f>IFERROR(VLOOKUP(D10,DB!A:K,11,0),"")</f>
        <v/>
      </c>
      <c r="C10" s="37"/>
      <c r="D10"/>
      <c r="E10" s="37"/>
      <c r="F10" s="38"/>
      <c r="G10" s="135">
        <f ca="1">IFERROR(NOW()-F10,"")</f>
        <v>45991.683777314815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45991.683777314815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45991.683777314815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45991.683777314815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45991.683777314815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45991.683777314815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45991.683777314815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45991.68377708333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45991.68377708333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45991.68377708333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45991.68377708333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45991.68377708333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45991.68377708333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45991.68377708333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45991.68377708333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05">
        <f ca="1">IFERROR(NOW()-F25,"")</f>
        <v>45991.68377708333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45991.68377708333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45991.68377708333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45991.68377708333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45991.68377708333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45991.68377708333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45991.68377708333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45991.68377708333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45991.68377708333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45991.68377708333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45991.68377708333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45991.68377708333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45991.68377708333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45991.68377708333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45991.68377708333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45991.68377708333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45991.68377708333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45991.68377708333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45991.68377708333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45991.68377708333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45991.68377708333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45991.68377708333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45991.68377708333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45991.68377708333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45991.68377708333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45991.68377708333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45991.68377708333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45991.68377708333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45991.68377708333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45991.68377708333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45991.68377708333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45991.68377708333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45991.68377708333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45991.68377708333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45991.68377708333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45991.68377708333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45991.68377708333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45991.68377708333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45991.68377708333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45991.68377708333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45991.68377708333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45991.68377708333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45991.68377708333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45991.68377708333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45991.68377708333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45991.68377708333</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45991.68377708333</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45991.68377708333</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45991.68377708333</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45991.68377708333</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45991.68377708333</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45991.68377708333</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45991.68377708333</v>
      </c>
      <c r="H77" s="38"/>
      <c r="I77" s="37" t="str">
        <f>IFERROR(VLOOKUP(D77,DB!A:F,6,0),"")</f>
        <v/>
      </c>
      <c r="J77" s="37" t="str">
        <f>IFERROR(VLOOKUP(D77,DB!A:G,7,0),"")</f>
        <v/>
      </c>
      <c r="K77" s="37"/>
      <c r="L77" s="37" t="str">
        <f>IFERROR(VLOOKUP(D77,DB!A:I,9,0),"")</f>
        <v/>
      </c>
    </row>
    <row r="78" spans="1:12">
      <c r="A78" s="151"/>
      <c r="B78" s="151" t="str">
        <f>IFERROR(VLOOKUP(D78,DB!A:K,11,0),"")</f>
        <v/>
      </c>
      <c r="C78" s="151"/>
      <c r="D78" s="151"/>
      <c r="E78" s="151"/>
      <c r="F78" s="152"/>
      <c r="G78" s="153">
        <f ca="1">IFERROR(NOW()-F78,"")</f>
        <v>45991.68377708333</v>
      </c>
      <c r="H78" s="152"/>
      <c r="I78" s="151" t="str">
        <f>IFERROR(VLOOKUP(D78,DB!A:F,6,0),"")</f>
        <v/>
      </c>
      <c r="J78" s="151" t="str">
        <f>IFERROR(VLOOKUP(D78,DB!A:G,7,0),"")</f>
        <v/>
      </c>
      <c r="K78" s="151"/>
      <c r="L78" s="151" t="str">
        <f>IFERROR(VLOOKUP(D78,DB!A:I,9,0),"")</f>
        <v/>
      </c>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3"/>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45991.683777314815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45991.683777314815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45991.683777314815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45991.683777314815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45991.683777314815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45991.683777314815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45991.683777314815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45991.683777314815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45991.683777314815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45991.683777314815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45991.683777314815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45991.683777314815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45991.683777314815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45991.683777314815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45991.683777314815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45991.683777314815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45991.683777314815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45991.683777314815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45991.683777314815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45991.683777314815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45991.683777314815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45991.683777314815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45991.683777314815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45991.683777314815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45991.683777314815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45991.683777314815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45991.683777314815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45991.683777314815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45991.683777314815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45991.683777314815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45991.683777314815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45991.683777314815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45991.683777314815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45991.683777314815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45991.683777314815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45991.683777314815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45991.683777314815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45991.683777314815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45991.683777314815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45991.683777314815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45991.683777314815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45991.683777314815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45991.683777314815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45991.683777314815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45991.683777314815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45991.683777314815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45991.683777314815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45991.683777314815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45991.683777314815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45991.683777314815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45991.683777314815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45991.683777314815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45991.683777314815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45991.683777314815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45991.683777314815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45991.683777314815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45991.683777314815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45991.683777314815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45991.683777314815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45991.683777314815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45991.683777314815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45991.683777314815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45991.683777314815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45991.683777314815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45991.683777314815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45991.683777314815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45991.683777314815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45991.683777314815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45991.683777314815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45991.683777314815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45991.683777314815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45991.683777314815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45991.683777314815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45991.683777314815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45991.683777314815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45991.683777314815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45991.683777314815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45991.683777314815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45991.683777314815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45991.683777314815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45991.683777314815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45991.683777314815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45991.683777314815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45991.683777314815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45991.683777314815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45991.683777314815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45991.683777314815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45991.683777314815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45991.683777314815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45991.683777314815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45991.683777314815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45991.683777314815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45991.683777314815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45991.683777314815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45991.683777314815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45991.683777314815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45991.683777314815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45991.683777314815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45991.683777314815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45991.683777314815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45991.683777314815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45991.683777314815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45991.683777314815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45991.683777314815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45991.683777314815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45991.683777314815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45991.683777314815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45991.683777314815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45991.683777314815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45991.683777314815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45991.683777314815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45991.683777314815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45991.683777314815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45991.683777314815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45991.683777314815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45991.683777314815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45991.683777314815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45991.683777314815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45991.683777314815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45991.683777314815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45991.683777314815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45991.683777314815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45991.683777314815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45991.683777314815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45991.683777314815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45991.683777314815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45991.683777314815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45991.683777314815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45991.683777314815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45991.683777314815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45991.683777314815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45991.683777314815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45991.683777314815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45991.683777314815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45991.683777314815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45991.683777314815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45991.683777314815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45991.683777314815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45991.683777314815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45991.683777314815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45991.683777314815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45991.683777314815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45991.683777314815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45991.683777314815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45991.683777314815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45991.683777314815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45991.683777314815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45991.683777314815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45991.683777314815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45991.683777314815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45991.683777314815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45991.683777314815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45991.683777314815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45991.683777314815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45991.683777314815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45991.683777314815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45991.683777314815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45991.683777314815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45991.683777314815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45991.683777314815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45991.683777314815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45991.683777314815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45991.683777314815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45991.683777314815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45991.683777314815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45991.683777314815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45991.683777314815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45991.683777314815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45991.683777314815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45991.683777314815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45991.683777314815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45991.683777314815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45991.683777314815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45991.683777314815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45991.683777314815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45991.683777314815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45991.683777314815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45991.683777314815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45991.683777314815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45991.683777314815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45991.683777314815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45991.683777314815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45991.683777314815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45991.683777314815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45991.683777314815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45991.683777314815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45991.683777314815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45991.683777314815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45991.683777314815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45991.683777314815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45991.683777314815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45991.683777314815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45991.683777314815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45991.683777314815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45991.683777314815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45991.683777314815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45991.683777314815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45991.683777314815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45991.683777314815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45991.683777314815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45991.683777314815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45991.683777314815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45991.683777314815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45991.683777314815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45991.683777314815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45991.683777314815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45991.683777314815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45991.683777314815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45991.683777314815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45991.683777314815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45991.683777314815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45991.683777314815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45991.683777314815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45991.683777314815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45991.683777314815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45991.683777314815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45991.683777314815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45991.683777314815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45991.683777314815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45991.683777314815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45991.683777314815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45991.683777314815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45991.683777314815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45991.683777314815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45991.683777314815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45991.683777314815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45991.683777314815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45991.683777314815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45991.683777314815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45991.683777314815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45991.683777314815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45991.683777314815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45991.683777314815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45991.683777314815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45991.683777314815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45991.683777314815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45991.683777314815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45991.683777314815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45991.683777314815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45991.683777314815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45991.683777314815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45991.683777314815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45991.683777314815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45991.683777314815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45991.683777314815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45991.683777314815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45991.683777314815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45991.683777314815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45991.683777314815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45991.683777314815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45991.683777314815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45991.683777314815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45991.683777314815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45991.683777314815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45991.683777314815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45991.683777314815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45991.683777314815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45991.683777314815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45991.683777314815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45991.683777314815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45991.683777314815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45991.683777314815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45991.683777314815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45991.683777314815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45991.683777314815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45991.683777314815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45991.683777314815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45991.683777314815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45991.683777314815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45991.683777314815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45991.683777314815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45991.683777314815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45991.683777314815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45991.683777314815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45991.683777314815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45991.683777314815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45991.683777314815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45991.683777314815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45991.683777314815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45991.683777314815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45991.683777314815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45991.683777314815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45991.683777314815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45991.683777314815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45991.683777314815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45991.683777314815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45991.683777314815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45991.683777314815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45991.683777314815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45991.683777314815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45991.683777314815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45991.683777314815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45991.683777314815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45991.683777314815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45991.683777314815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45991.683777314815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45991.683777314815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45991.683777314815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45991.683777314815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45991.683777314815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45991.683777314815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45991.683777314815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45991.683777314815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45991.683777314815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45991.683777314815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45991.683777314815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45991.683777314815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45991.683777314815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45991.683777314815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45991.683777314815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45991.683777314815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45991.683777314815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45991.683777314815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45991.683777314815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45991.683777314815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45991.683777314815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45991.683777314815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45991.683777314815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45991.683777314815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45991.683777314815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45991.683777314815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45991.683777314815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45991.683777314815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45991.683777314815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45991.683777314815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45991.683777314815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45991.683777314815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45991.683777314815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45991.683777314815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45991.683777314815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45991.683777314815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45991.683777314815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45991.683777314815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45991.683777314815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45991.683777314815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45991.683777314815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45991.683777314815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45991.683777314815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45991.683777314815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45991.683777314815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45991.683777314815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45991.683777314815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45991.683777314815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45991.683777314815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45991.683777314815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45991.683777314815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45991.683777314815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45991.683777314815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45991.683777314815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45991.683777314815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45991.683777314815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45991.683777314815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45991.683777314815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45991.683777314815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45991.683777314815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45991.683777314815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45991.683777314815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45991.683777314815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45991.683777314815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45991.683777314815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45991.683777314815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45991.683777314815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45991.683777314815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45991.683777314815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45991.683777314815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45991.683777314815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45991.683777314815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45991.683777314815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45991.683777314815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45991.683777314815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45991.683777314815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45991.683777314815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45991.683777314815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45991.683777314815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45991.683777314815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45991.683777314815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45991.683777314815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45991.683777314815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45991.683777314815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45991.683777314815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45991.683777314815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45991.683777314815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45991.683777314815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45991.683777314815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45991.683777314815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45991.683777314815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45991.683777314815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45991.683777314815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45991.683777314815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45991.683777314815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45991.683777314815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45991.683777314815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45991.683777314815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45991.683777314815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45991.683777314815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45991.683777314815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45991.683777314815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45991.683777314815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45991.683777314815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45991.683777314815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45991.683777314815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45991.683777314815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45991.683777314815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45991.683777314815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45991.683777314815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45991.683777314815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45991.683777314815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45991.683777314815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45991.683777314815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45991.683777314815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45991.683777314815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45991.683777314815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45991.683777314815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45991.683777314815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45991.683777314815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45991.683777314815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45991.683777314815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45991.683777314815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45991.683777314815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45991.683777314815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45991.683777314815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45991.683777314815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45991.683777314815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45991.683777314815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45991.683777314815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45991.683777314815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45991.683777314815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45991.683777314815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45991.683777314815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45991.683777314815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45991.683777314815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45991.683777314815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45991.683777314815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45991.683777314815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45991.683777314815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45991.683777314815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45991.683777314815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45991.683777314815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45991.683777314815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45991.683777314815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45991.683777314815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45991.683777314815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45991.683777314815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45991.683777314815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45991.683777314815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45991.683777314815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45991.683777314815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45991.683777314815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45991.683777314815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45991.683777314815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45991.683777314815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45991.683777314815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45991.683777314815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45991.683777314815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45991.683777314815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45991.683777314815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45991.683777314815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45991.683777314815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45991.683777314815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45991.683777314815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45991.683777314815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45991.683777314815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45991.683777314815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45991.683777314815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45991.683777314815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45991.683777314815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45991.683777314815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45991.683777314815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45991.683777314815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45991.683777314815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45991.683777314815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45991.683777314815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45991.683777314815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45991.683777314815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45991.683777314815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45991.683777314815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45991.683777314815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45991.683777314815</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45991.683777314815</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45991.683777314815</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45991.683777314815</v>
      </c>
      <c r="H482" s="121"/>
      <c r="I482" s="119" t="str">
        <f>IFERROR(VLOOKUP(D482,DB!A:F,6,0),"")</f>
        <v/>
      </c>
      <c r="J482" s="119" t="str">
        <f>IFERROR(VLOOKUP(D482,DB!A:G,7,0),"")</f>
        <v/>
      </c>
      <c r="K482" s="122"/>
      <c r="L482" s="137" t="str">
        <f>IFERROR(VLOOKUP(D482,DB!A:I,9,0),"")</f>
        <v/>
      </c>
    </row>
    <row r="483" spans="1:12" ht="31.5" customHeight="1">
      <c r="A483" s="143"/>
      <c r="B483" s="144" t="str">
        <f>IFERROR(VLOOKUP(D483,DB!A:K,11,0),"")</f>
        <v/>
      </c>
      <c r="C483" s="145"/>
      <c r="D483" s="144"/>
      <c r="E483" s="142"/>
      <c r="F483" s="146"/>
      <c r="G483" s="147">
        <f ca="1">IFERROR(NOW()-F483,"-")</f>
        <v>45991.683777314815</v>
      </c>
      <c r="H483" s="146"/>
      <c r="I483" s="144" t="str">
        <f>IFERROR(VLOOKUP(D483,DB!A:F,6,0),"")</f>
        <v/>
      </c>
      <c r="J483" s="144" t="str">
        <f>IFERROR(VLOOKUP(D483,DB!A:G,7,0),"")</f>
        <v/>
      </c>
      <c r="K483" s="148"/>
      <c r="L483" s="149" t="str">
        <f>IFERROR(VLOOKUP(D483,DB!A:I,9,0),"")</f>
        <v/>
      </c>
    </row>
  </sheetData>
  <dataValidations count="2">
    <dataValidation allowBlank="1" showInputMessage="1" showErrorMessage="1" sqref="E1" xr:uid="{9E1BC488-8814-4F8A-8DBE-742B3278AB71}"/>
    <dataValidation type="list" allowBlank="1" showInputMessage="1" showErrorMessage="1" sqref="E2:E4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2025-11-30T13:24:39Z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